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firstSheet="1" activeTab="1"/>
  </bookViews>
  <sheets>
    <sheet name="Work" sheetId="1" state="hidden" r:id="rId1"/>
    <sheet name="Public" sheetId="2" r:id="rId2"/>
  </sheets>
  <definedNames/>
  <calcPr fullCalcOnLoad="1"/>
</workbook>
</file>

<file path=xl/sharedStrings.xml><?xml version="1.0" encoding="utf-8"?>
<sst xmlns="http://schemas.openxmlformats.org/spreadsheetml/2006/main" count="274" uniqueCount="158">
  <si>
    <t>Projekta iesniegšanas 
datums</t>
  </si>
  <si>
    <t>Piezīmes</t>
  </si>
  <si>
    <t>Iesniegtā projekta kopējās izmaksas, 
EUR</t>
  </si>
  <si>
    <t>Izmaksātā pašvaldības līdzfinansējuma summa, EUR</t>
  </si>
  <si>
    <t>Vērtējums punktos</t>
  </si>
  <si>
    <t>Darbu pieņemšanas datums</t>
  </si>
  <si>
    <t>Kultūras pieminekļa adrese</t>
  </si>
  <si>
    <t xml:space="preserve">Darbu veids </t>
  </si>
  <si>
    <t>Dzīvokļu īpašnieku kopība</t>
  </si>
  <si>
    <t>Iesniedzēja pārstāvis</t>
  </si>
  <si>
    <t>Iesniedzēja finansējums, EUR</t>
  </si>
  <si>
    <t>Pieprasītais pašvaldības 
līdzfinansējums, EUR</t>
  </si>
  <si>
    <t>Nr.</t>
  </si>
  <si>
    <t>Projekta iesniedzējs</t>
  </si>
  <si>
    <t>Jānis Vilmanis</t>
  </si>
  <si>
    <t>Rožu iela 28</t>
  </si>
  <si>
    <t>dokumentācija, būvdetaļas kopā:</t>
  </si>
  <si>
    <t>būvdarbi kopā:</t>
  </si>
  <si>
    <t>Projektu pieteikumi kopā:</t>
  </si>
  <si>
    <t>Būvuzraudzības izmaksas</t>
  </si>
  <si>
    <t>Apstiprināts pašvaldības līdzfinansējums</t>
  </si>
  <si>
    <t>Būvdarbi ar PVN</t>
  </si>
  <si>
    <t>Būvdarbi bez PVN</t>
  </si>
  <si>
    <t>Autoratlīdzība ar PVN</t>
  </si>
  <si>
    <t>Autoratlīdzība bez PVN</t>
  </si>
  <si>
    <t>Atbalsta %</t>
  </si>
  <si>
    <t>Līdzfinansējums būvadarbiem (max20000)</t>
  </si>
  <si>
    <t>Līdzfinansējums autoratlīdzībai (max2000)</t>
  </si>
  <si>
    <t>Kopējais līdzfinasējums</t>
  </si>
  <si>
    <t>Būvuzraudzības izmaksas (ar PVN)</t>
  </si>
  <si>
    <t>Būvuzraudzības %</t>
  </si>
  <si>
    <t>Kopā (līdzfinasējums + būvuzraudzība)</t>
  </si>
  <si>
    <t>Kumulatīvi</t>
  </si>
  <si>
    <t>0</t>
  </si>
  <si>
    <t>bez PVN</t>
  </si>
  <si>
    <t>Iesniegtā projekta kopējās izmaksas, 
EUR (ar PVN)</t>
  </si>
  <si>
    <t>Iesniegtā projekta kopējās izmaksas, 
EUR (ar vai bezPVN)</t>
  </si>
  <si>
    <t>Klienta saņemtā līdzfinans kopsumma (ieskaitot šo gadu un iepr.būvuzr)</t>
  </si>
  <si>
    <t>Klienta saņemtā līdzfinans kopsumma (iesk šo gadu un iepr. būvuzr)</t>
  </si>
  <si>
    <t>iepriekš būvuzraudzība</t>
  </si>
  <si>
    <t>nav</t>
  </si>
  <si>
    <t>Ēkas fasāžu un jumta restaurācijas 2.kārta; autoruzraudzība</t>
  </si>
  <si>
    <t>Edgars Saldenieks</t>
  </si>
  <si>
    <t>Republikas iela 27</t>
  </si>
  <si>
    <t>SIA "BRUINO"</t>
  </si>
  <si>
    <t>Antons Fetisovs</t>
  </si>
  <si>
    <t>Analogu ārdurvju izgatavošana</t>
  </si>
  <si>
    <t>SIA "LOVE"</t>
  </si>
  <si>
    <t>Ivonna Kalita</t>
  </si>
  <si>
    <t>Atvars Liepa</t>
  </si>
  <si>
    <t>A.Pumpura iela 16</t>
  </si>
  <si>
    <t>nav PVN maksātājs</t>
  </si>
  <si>
    <t>izsmelti 50000 EUR</t>
  </si>
  <si>
    <t>Republikas iela 26/28</t>
  </si>
  <si>
    <t>22.02.2021.</t>
  </si>
  <si>
    <t>Vineta Neimane</t>
  </si>
  <si>
    <t>Palmu iela 6</t>
  </si>
  <si>
    <t>01.03.2021.</t>
  </si>
  <si>
    <t>Biedrība "Ludviķa 9A"</t>
  </si>
  <si>
    <t>Ludviķa iela 9A</t>
  </si>
  <si>
    <t>16.03.2021.</t>
  </si>
  <si>
    <t>SIA "Liepājas namu apsaimniekotājs"</t>
  </si>
  <si>
    <t>K.Valdemāra iela 19</t>
  </si>
  <si>
    <t>Ēkas jumta restaurācija</t>
  </si>
  <si>
    <t>18.03.2021.</t>
  </si>
  <si>
    <t xml:space="preserve">Biedrība "Liepājas Krievu kopiena" </t>
  </si>
  <si>
    <t>Kūrmājas prospekts 20</t>
  </si>
  <si>
    <t>Telpas Nr.7 interjera restaurācija</t>
  </si>
  <si>
    <t>Ēkas fasādes un jumta restaurācijas 4.kārta</t>
  </si>
  <si>
    <t>26.03.2021.</t>
  </si>
  <si>
    <t>Dzintaru iela 12</t>
  </si>
  <si>
    <t xml:space="preserve">Ēkas fasāžu un jumta AMI </t>
  </si>
  <si>
    <t>06.04.2021.</t>
  </si>
  <si>
    <t>Inesa Kaseviča</t>
  </si>
  <si>
    <t>Šaurā iela 10</t>
  </si>
  <si>
    <t>Ēkas arhitektoniski mākslinieciskā izpēte</t>
  </si>
  <si>
    <t>09.04.2021.</t>
  </si>
  <si>
    <t>Liepājas Sv.Trīsvienības pareizticīgo katedrāles draudze</t>
  </si>
  <si>
    <t>Nikolay Kamenyaka</t>
  </si>
  <si>
    <t>SIA "V7a"</t>
  </si>
  <si>
    <t>Ēkas fasāžu un jumta restaurācija 1.kārta; autoruzraudzība</t>
  </si>
  <si>
    <t>Ēkas fasāžu un jumta restaurācijas 1.kārta (jumta restaurācija); autoruzraudzība</t>
  </si>
  <si>
    <t>12.04.2021.</t>
  </si>
  <si>
    <t>SIA "Namu serviss APSE"</t>
  </si>
  <si>
    <t>Dzintaru iela 14</t>
  </si>
  <si>
    <t>Ēkas fasāžu restaurācijas būvprojekts</t>
  </si>
  <si>
    <t>Liepājas Lutera ev.lut. draudze</t>
  </si>
  <si>
    <t>Uģis Deķeris</t>
  </si>
  <si>
    <t>Projektu iesniegumi pašvaldības līdzfinansējuma saņemšanai 2021.gadā</t>
  </si>
  <si>
    <t>13.04.2021.</t>
  </si>
  <si>
    <t>DZĪB "Peldu 36"</t>
  </si>
  <si>
    <t>Peldu iela 36</t>
  </si>
  <si>
    <t>Vineta Trumpeniece</t>
  </si>
  <si>
    <t>Bāriņu iela 31</t>
  </si>
  <si>
    <t>Telpas Nr.12 restaurācija</t>
  </si>
  <si>
    <t>DZĪB "Kr.Valdemāra 16"</t>
  </si>
  <si>
    <t>Analogu vējtvera durvju un virsloga izgatavošana</t>
  </si>
  <si>
    <t>Līga Kandevica-Piļķe</t>
  </si>
  <si>
    <t>Līga Kandevica-Puļķe</t>
  </si>
  <si>
    <t>K.Valdemāra iela 16</t>
  </si>
  <si>
    <t>Bāriņu iela 20</t>
  </si>
  <si>
    <t>Logu restaurācija un analogu logu izgatavošana</t>
  </si>
  <si>
    <t>Ēkas fasāžu restaurācijas 3.kārta</t>
  </si>
  <si>
    <t>14.04.2021.</t>
  </si>
  <si>
    <t>Gustavs Pelēcis, Liene Eltermane</t>
  </si>
  <si>
    <t>F.Brīvzemnieka iela 58</t>
  </si>
  <si>
    <t>Jaunā iela 1</t>
  </si>
  <si>
    <t>Eva Ciekurze</t>
  </si>
  <si>
    <t>Kuģinieku iela 13</t>
  </si>
  <si>
    <t>Skursteņu restaurācija</t>
  </si>
  <si>
    <t>SIA "Warehouse properties"</t>
  </si>
  <si>
    <t>Uffe Svalgaard</t>
  </si>
  <si>
    <t>Zivju iela 2A</t>
  </si>
  <si>
    <t>Ēkas AMI</t>
  </si>
  <si>
    <t>DZĪB "Peldu 38"</t>
  </si>
  <si>
    <t>Peldu iela 38</t>
  </si>
  <si>
    <t>Ēkas fasāžu un jumta restaurācijas 2.kārta (jumta restaurācija)</t>
  </si>
  <si>
    <t>SIA "MultiHouse"</t>
  </si>
  <si>
    <t>Uliha iela 49</t>
  </si>
  <si>
    <t>Ēkas jumta daļas restaurācija</t>
  </si>
  <si>
    <t>SIA "ALVA BRICKS"</t>
  </si>
  <si>
    <t>Alvis Ulpe</t>
  </si>
  <si>
    <t>Zāļu iela 1</t>
  </si>
  <si>
    <t>Stūrmaņu iela 6</t>
  </si>
  <si>
    <t>1244,52</t>
  </si>
  <si>
    <t>Dokumentācijas - Izmaiņas restaurācijas būvprojektā izstrāde</t>
  </si>
  <si>
    <t>mikrouzņ.nod.</t>
  </si>
  <si>
    <t>43988.67</t>
  </si>
  <si>
    <t>2015., 2016.</t>
  </si>
  <si>
    <t>Jelgavas iela 62</t>
  </si>
  <si>
    <t>Jumta, sienu un logu ailu restaurācija</t>
  </si>
  <si>
    <t>Esošais finasējums</t>
  </si>
  <si>
    <t>Trūstošais fin.</t>
  </si>
  <si>
    <t>neatbilst Būvniecības likuma 17.p. (2)</t>
  </si>
  <si>
    <t>25.10.2021.</t>
  </si>
  <si>
    <t>piešķirti 50000 EUR</t>
  </si>
  <si>
    <t>29.12.2021.</t>
  </si>
  <si>
    <t>27.12.2021.</t>
  </si>
  <si>
    <t>25.01.2022.</t>
  </si>
  <si>
    <t>14.02.2022.</t>
  </si>
  <si>
    <t>16.03.2022.</t>
  </si>
  <si>
    <t>15.03.2022.</t>
  </si>
  <si>
    <t>19.09.2022.</t>
  </si>
  <si>
    <t>06.06.2022.</t>
  </si>
  <si>
    <t>12.05.2022.</t>
  </si>
  <si>
    <t>05.04.2022.</t>
  </si>
  <si>
    <t>09.12.2022.</t>
  </si>
  <si>
    <t>14.12.2022.</t>
  </si>
  <si>
    <t>20490,05</t>
  </si>
  <si>
    <t>23.12.2022.</t>
  </si>
  <si>
    <t>19022,81</t>
  </si>
  <si>
    <t>18726,29</t>
  </si>
  <si>
    <t>28.12.2022.</t>
  </si>
  <si>
    <t>20225,00</t>
  </si>
  <si>
    <t>10.01.2023.</t>
  </si>
  <si>
    <t>30.03.2023.</t>
  </si>
  <si>
    <t>10410,29</t>
  </si>
  <si>
    <t xml:space="preserve">Līguma izbeigšana 08.03.2023.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</si>
</sst>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.0"/>
    <numFmt numFmtId="183" formatCode="mmm/yyyy"/>
    <numFmt numFmtId="184" formatCode="0.000"/>
    <numFmt numFmtId="185" formatCode="0.00;[Red]0.00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00000"/>
    <numFmt numFmtId="191" formatCode="0.00000"/>
    <numFmt numFmtId="192" formatCode="0.0000"/>
    <numFmt numFmtId="193" formatCode="[$-426]dddd\,\ yyyy\.\ &quot;gada&quot;\ d\.\ mm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2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left" vertical="top"/>
    </xf>
    <xf numFmtId="0" fontId="47" fillId="0" borderId="10" xfId="0" applyFont="1" applyFill="1" applyBorder="1" applyAlignment="1">
      <alignment horizontal="left" vertical="center" wrapText="1"/>
    </xf>
    <xf numFmtId="2" fontId="46" fillId="0" borderId="0" xfId="0" applyNumberFormat="1" applyFont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/>
    </xf>
    <xf numFmtId="14" fontId="46" fillId="33" borderId="10" xfId="0" applyNumberFormat="1" applyFont="1" applyFill="1" applyBorder="1" applyAlignment="1">
      <alignment horizontal="center" vertical="top"/>
    </xf>
    <xf numFmtId="0" fontId="46" fillId="33" borderId="1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vertical="top" wrapText="1"/>
    </xf>
    <xf numFmtId="185" fontId="46" fillId="33" borderId="0" xfId="0" applyNumberFormat="1" applyFont="1" applyFill="1" applyBorder="1" applyAlignment="1">
      <alignment horizontal="center" vertical="center" wrapText="1"/>
    </xf>
    <xf numFmtId="14" fontId="50" fillId="33" borderId="0" xfId="0" applyNumberFormat="1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50" fillId="33" borderId="0" xfId="0" applyFont="1" applyFill="1" applyBorder="1" applyAlignment="1">
      <alignment horizontal="right" vertical="top" wrapText="1"/>
    </xf>
    <xf numFmtId="2" fontId="51" fillId="33" borderId="0" xfId="0" applyNumberFormat="1" applyFont="1" applyFill="1" applyBorder="1" applyAlignment="1">
      <alignment horizontal="center" vertical="center" wrapText="1"/>
    </xf>
    <xf numFmtId="4" fontId="51" fillId="33" borderId="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vertical="center" wrapText="1"/>
    </xf>
    <xf numFmtId="0" fontId="50" fillId="6" borderId="10" xfId="0" applyFont="1" applyFill="1" applyBorder="1" applyAlignment="1">
      <alignment horizontal="left" vertical="center" wrapText="1"/>
    </xf>
    <xf numFmtId="2" fontId="46" fillId="6" borderId="10" xfId="0" applyNumberFormat="1" applyFont="1" applyFill="1" applyBorder="1" applyAlignment="1">
      <alignment horizontal="center" vertical="center" wrapText="1"/>
    </xf>
    <xf numFmtId="14" fontId="50" fillId="6" borderId="10" xfId="0" applyNumberFormat="1" applyFont="1" applyFill="1" applyBorder="1" applyAlignment="1">
      <alignment horizontal="center" vertical="top"/>
    </xf>
    <xf numFmtId="0" fontId="46" fillId="6" borderId="10" xfId="0" applyFont="1" applyFill="1" applyBorder="1" applyAlignment="1">
      <alignment horizontal="left" vertical="top" wrapText="1"/>
    </xf>
    <xf numFmtId="0" fontId="46" fillId="6" borderId="10" xfId="0" applyFont="1" applyFill="1" applyBorder="1" applyAlignment="1">
      <alignment vertical="top" wrapText="1"/>
    </xf>
    <xf numFmtId="14" fontId="46" fillId="6" borderId="10" xfId="0" applyNumberFormat="1" applyFont="1" applyFill="1" applyBorder="1" applyAlignment="1">
      <alignment horizontal="center" vertical="top" wrapText="1"/>
    </xf>
    <xf numFmtId="0" fontId="46" fillId="6" borderId="10" xfId="0" applyFont="1" applyFill="1" applyBorder="1" applyAlignment="1">
      <alignment horizontal="center" vertical="top" wrapText="1"/>
    </xf>
    <xf numFmtId="0" fontId="50" fillId="6" borderId="10" xfId="0" applyFont="1" applyFill="1" applyBorder="1" applyAlignment="1">
      <alignment horizontal="left" vertical="top" wrapText="1"/>
    </xf>
    <xf numFmtId="14" fontId="46" fillId="6" borderId="10" xfId="0" applyNumberFormat="1" applyFont="1" applyFill="1" applyBorder="1" applyAlignment="1">
      <alignment horizontal="center" vertical="top"/>
    </xf>
    <xf numFmtId="14" fontId="50" fillId="6" borderId="10" xfId="0" applyNumberFormat="1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top"/>
    </xf>
    <xf numFmtId="0" fontId="46" fillId="6" borderId="11" xfId="0" applyFont="1" applyFill="1" applyBorder="1" applyAlignment="1">
      <alignment horizontal="center" vertical="center"/>
    </xf>
    <xf numFmtId="0" fontId="50" fillId="6" borderId="11" xfId="0" applyFont="1" applyFill="1" applyBorder="1" applyAlignment="1">
      <alignment horizontal="left" vertical="center" wrapText="1"/>
    </xf>
    <xf numFmtId="2" fontId="46" fillId="6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2" fontId="52" fillId="0" borderId="10" xfId="0" applyNumberFormat="1" applyFont="1" applyBorder="1" applyAlignment="1">
      <alignment horizontal="center"/>
    </xf>
    <xf numFmtId="0" fontId="53" fillId="33" borderId="10" xfId="0" applyFont="1" applyFill="1" applyBorder="1" applyAlignment="1">
      <alignment horizontal="right" vertical="top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top" wrapText="1"/>
    </xf>
    <xf numFmtId="1" fontId="46" fillId="6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4" fontId="46" fillId="6" borderId="11" xfId="0" applyNumberFormat="1" applyFont="1" applyFill="1" applyBorder="1" applyAlignment="1">
      <alignment horizontal="center" vertical="top"/>
    </xf>
    <xf numFmtId="14" fontId="46" fillId="6" borderId="10" xfId="0" applyNumberFormat="1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left" vertical="top" wrapText="1"/>
    </xf>
    <xf numFmtId="0" fontId="46" fillId="6" borderId="10" xfId="0" applyFont="1" applyFill="1" applyBorder="1" applyAlignment="1">
      <alignment horizontal="left" vertical="center" wrapText="1"/>
    </xf>
    <xf numFmtId="0" fontId="46" fillId="6" borderId="11" xfId="0" applyFont="1" applyFill="1" applyBorder="1" applyAlignment="1">
      <alignment horizontal="center" vertical="top" wrapText="1"/>
    </xf>
    <xf numFmtId="0" fontId="46" fillId="6" borderId="11" xfId="0" applyFont="1" applyFill="1" applyBorder="1" applyAlignment="1">
      <alignment vertical="top" wrapText="1"/>
    </xf>
    <xf numFmtId="0" fontId="46" fillId="7" borderId="10" xfId="0" applyFont="1" applyFill="1" applyBorder="1" applyAlignment="1">
      <alignment horizontal="center" vertical="center"/>
    </xf>
    <xf numFmtId="14" fontId="46" fillId="7" borderId="10" xfId="0" applyNumberFormat="1" applyFont="1" applyFill="1" applyBorder="1" applyAlignment="1">
      <alignment horizontal="center" vertical="top"/>
    </xf>
    <xf numFmtId="0" fontId="46" fillId="7" borderId="10" xfId="0" applyFont="1" applyFill="1" applyBorder="1" applyAlignment="1">
      <alignment horizontal="left" vertical="top" wrapText="1"/>
    </xf>
    <xf numFmtId="0" fontId="46" fillId="7" borderId="10" xfId="0" applyFont="1" applyFill="1" applyBorder="1" applyAlignment="1">
      <alignment vertical="top" wrapText="1"/>
    </xf>
    <xf numFmtId="0" fontId="50" fillId="7" borderId="10" xfId="0" applyFont="1" applyFill="1" applyBorder="1" applyAlignment="1">
      <alignment horizontal="left" vertical="top" wrapText="1"/>
    </xf>
    <xf numFmtId="2" fontId="46" fillId="7" borderId="10" xfId="0" applyNumberFormat="1" applyFont="1" applyFill="1" applyBorder="1" applyAlignment="1">
      <alignment horizontal="center" vertical="center" wrapText="1"/>
    </xf>
    <xf numFmtId="14" fontId="50" fillId="3" borderId="10" xfId="0" applyNumberFormat="1" applyFont="1" applyFill="1" applyBorder="1" applyAlignment="1">
      <alignment horizontal="center" vertical="top"/>
    </xf>
    <xf numFmtId="0" fontId="46" fillId="3" borderId="10" xfId="0" applyFont="1" applyFill="1" applyBorder="1" applyAlignment="1">
      <alignment horizontal="left" vertical="top" wrapText="1"/>
    </xf>
    <xf numFmtId="0" fontId="46" fillId="3" borderId="10" xfId="0" applyFont="1" applyFill="1" applyBorder="1" applyAlignment="1">
      <alignment vertical="top" wrapText="1"/>
    </xf>
    <xf numFmtId="2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top" wrapText="1"/>
    </xf>
    <xf numFmtId="0" fontId="50" fillId="3" borderId="10" xfId="0" applyFont="1" applyFill="1" applyBorder="1" applyAlignment="1">
      <alignment horizontal="left" vertical="top" wrapText="1"/>
    </xf>
    <xf numFmtId="2" fontId="50" fillId="6" borderId="10" xfId="0" applyNumberFormat="1" applyFont="1" applyFill="1" applyBorder="1" applyAlignment="1">
      <alignment horizontal="center" vertical="center"/>
    </xf>
    <xf numFmtId="2" fontId="46" fillId="6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182" fontId="46" fillId="6" borderId="10" xfId="0" applyNumberFormat="1" applyFont="1" applyFill="1" applyBorder="1" applyAlignment="1">
      <alignment horizontal="center" vertical="center"/>
    </xf>
    <xf numFmtId="2" fontId="46" fillId="34" borderId="11" xfId="0" applyNumberFormat="1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/>
    </xf>
    <xf numFmtId="1" fontId="46" fillId="3" borderId="10" xfId="0" applyNumberFormat="1" applyFont="1" applyFill="1" applyBorder="1" applyAlignment="1">
      <alignment horizontal="center" vertical="center" wrapText="1"/>
    </xf>
    <xf numFmtId="1" fontId="46" fillId="7" borderId="10" xfId="0" applyNumberFormat="1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82" fontId="46" fillId="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14" fontId="50" fillId="7" borderId="10" xfId="0" applyNumberFormat="1" applyFont="1" applyFill="1" applyBorder="1" applyAlignment="1">
      <alignment horizontal="center" vertical="top"/>
    </xf>
    <xf numFmtId="49" fontId="46" fillId="35" borderId="10" xfId="0" applyNumberFormat="1" applyFont="1" applyFill="1" applyBorder="1" applyAlignment="1">
      <alignment horizontal="center" vertical="center"/>
    </xf>
    <xf numFmtId="2" fontId="46" fillId="35" borderId="10" xfId="0" applyNumberFormat="1" applyFont="1" applyFill="1" applyBorder="1" applyAlignment="1">
      <alignment horizontal="center" vertical="center"/>
    </xf>
    <xf numFmtId="0" fontId="46" fillId="36" borderId="0" xfId="0" applyFont="1" applyFill="1" applyAlignment="1">
      <alignment horizontal="left"/>
    </xf>
    <xf numFmtId="2" fontId="46" fillId="34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1" fontId="50" fillId="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left" vertical="center" wrapText="1"/>
    </xf>
    <xf numFmtId="14" fontId="46" fillId="3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top" wrapText="1"/>
    </xf>
    <xf numFmtId="0" fontId="50" fillId="3" borderId="10" xfId="0" applyFont="1" applyFill="1" applyBorder="1" applyAlignment="1">
      <alignment horizontal="left" vertical="top" wrapText="1"/>
    </xf>
    <xf numFmtId="0" fontId="46" fillId="37" borderId="0" xfId="0" applyFont="1" applyFill="1" applyAlignment="1">
      <alignment horizontal="left"/>
    </xf>
    <xf numFmtId="0" fontId="46" fillId="23" borderId="0" xfId="0" applyFont="1" applyFill="1" applyAlignment="1">
      <alignment horizontal="left"/>
    </xf>
    <xf numFmtId="2" fontId="46" fillId="23" borderId="10" xfId="0" applyNumberFormat="1" applyFont="1" applyFill="1" applyBorder="1" applyAlignment="1">
      <alignment horizontal="center" vertical="center"/>
    </xf>
    <xf numFmtId="2" fontId="46" fillId="23" borderId="11" xfId="0" applyNumberFormat="1" applyFont="1" applyFill="1" applyBorder="1" applyAlignment="1">
      <alignment horizontal="center" vertical="center" wrapText="1"/>
    </xf>
    <xf numFmtId="14" fontId="50" fillId="6" borderId="11" xfId="0" applyNumberFormat="1" applyFont="1" applyFill="1" applyBorder="1" applyAlignment="1">
      <alignment horizontal="center" vertical="top"/>
    </xf>
    <xf numFmtId="0" fontId="50" fillId="6" borderId="11" xfId="0" applyFont="1" applyFill="1" applyBorder="1" applyAlignment="1">
      <alignment horizontal="left" vertical="top" wrapText="1"/>
    </xf>
    <xf numFmtId="2" fontId="53" fillId="33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left" vertical="top" wrapText="1"/>
    </xf>
    <xf numFmtId="2" fontId="46" fillId="37" borderId="1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left" vertical="top" wrapText="1"/>
    </xf>
    <xf numFmtId="0" fontId="46" fillId="36" borderId="10" xfId="0" applyFont="1" applyFill="1" applyBorder="1" applyAlignment="1">
      <alignment horizontal="left" vertical="center" wrapText="1"/>
    </xf>
    <xf numFmtId="2" fontId="46" fillId="22" borderId="10" xfId="0" applyNumberFormat="1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horizontal="center" vertical="center" wrapText="1"/>
    </xf>
    <xf numFmtId="0" fontId="46" fillId="38" borderId="0" xfId="0" applyFont="1" applyFill="1" applyAlignment="1">
      <alignment/>
    </xf>
    <xf numFmtId="2" fontId="46" fillId="38" borderId="0" xfId="0" applyNumberFormat="1" applyFont="1" applyFill="1" applyAlignment="1">
      <alignment horizontal="center"/>
    </xf>
    <xf numFmtId="0" fontId="46" fillId="39" borderId="0" xfId="0" applyFont="1" applyFill="1" applyAlignment="1">
      <alignment horizontal="left"/>
    </xf>
    <xf numFmtId="2" fontId="46" fillId="39" borderId="10" xfId="0" applyNumberFormat="1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14" fontId="50" fillId="13" borderId="10" xfId="0" applyNumberFormat="1" applyFont="1" applyFill="1" applyBorder="1" applyAlignment="1">
      <alignment horizontal="center" vertical="top"/>
    </xf>
    <xf numFmtId="0" fontId="46" fillId="13" borderId="10" xfId="0" applyFont="1" applyFill="1" applyBorder="1" applyAlignment="1">
      <alignment horizontal="left" vertical="top" wrapText="1"/>
    </xf>
    <xf numFmtId="0" fontId="46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 vertical="top" wrapText="1"/>
    </xf>
    <xf numFmtId="0" fontId="50" fillId="13" borderId="10" xfId="0" applyFont="1" applyFill="1" applyBorder="1" applyAlignment="1">
      <alignment horizontal="left" vertical="top" wrapText="1"/>
    </xf>
    <xf numFmtId="2" fontId="46" fillId="13" borderId="10" xfId="0" applyNumberFormat="1" applyFont="1" applyFill="1" applyBorder="1" applyAlignment="1">
      <alignment horizontal="center" vertical="center" wrapText="1"/>
    </xf>
    <xf numFmtId="182" fontId="46" fillId="13" borderId="10" xfId="0" applyNumberFormat="1" applyFont="1" applyFill="1" applyBorder="1" applyAlignment="1">
      <alignment horizontal="center" vertical="center"/>
    </xf>
    <xf numFmtId="1" fontId="50" fillId="13" borderId="10" xfId="0" applyNumberFormat="1" applyFont="1" applyFill="1" applyBorder="1" applyAlignment="1">
      <alignment horizontal="center" vertical="center"/>
    </xf>
    <xf numFmtId="2" fontId="46" fillId="2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49" fontId="46" fillId="13" borderId="10" xfId="0" applyNumberFormat="1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14" fontId="46" fillId="33" borderId="11" xfId="0" applyNumberFormat="1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182" fontId="46" fillId="33" borderId="10" xfId="0" applyNumberFormat="1" applyFont="1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49" fontId="46" fillId="3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 wrapText="1"/>
    </xf>
    <xf numFmtId="1" fontId="50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wrapText="1"/>
    </xf>
    <xf numFmtId="0" fontId="48" fillId="0" borderId="0" xfId="0" applyFont="1" applyAlignment="1">
      <alignment horizontal="lef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zoomScalePageLayoutView="0" workbookViewId="0" topLeftCell="A1">
      <selection activeCell="G19" sqref="G19"/>
    </sheetView>
  </sheetViews>
  <sheetFormatPr defaultColWidth="8.8515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10" customWidth="1"/>
    <col min="7" max="12" width="10.28125" style="14" customWidth="1"/>
    <col min="13" max="13" width="10.8515625" style="14" customWidth="1"/>
    <col min="14" max="14" width="10.28125" style="14" customWidth="1"/>
    <col min="15" max="15" width="10.8515625" style="14" customWidth="1"/>
    <col min="16" max="17" width="9.140625" style="5" customWidth="1"/>
    <col min="18" max="18" width="14.140625" style="5" customWidth="1"/>
    <col min="19" max="19" width="10.7109375" style="3" customWidth="1"/>
    <col min="20" max="21" width="11.57421875" style="3" customWidth="1"/>
    <col min="22" max="22" width="13.7109375" style="3" customWidth="1"/>
    <col min="23" max="23" width="15.00390625" style="12" customWidth="1"/>
    <col min="24" max="16384" width="8.8515625" style="1" customWidth="1"/>
  </cols>
  <sheetData>
    <row r="1" ht="24.75" customHeight="1"/>
    <row r="2" spans="1:23" ht="32.25" customHeight="1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ht="15" customHeight="1">
      <c r="F3" s="11"/>
    </row>
    <row r="4" spans="1:23" ht="104.25" customHeight="1">
      <c r="A4" s="7" t="s">
        <v>12</v>
      </c>
      <c r="B4" s="8" t="s">
        <v>0</v>
      </c>
      <c r="C4" s="7" t="s">
        <v>13</v>
      </c>
      <c r="D4" s="8" t="s">
        <v>9</v>
      </c>
      <c r="E4" s="8" t="s">
        <v>6</v>
      </c>
      <c r="F4" s="8" t="s">
        <v>7</v>
      </c>
      <c r="G4" s="15" t="s">
        <v>36</v>
      </c>
      <c r="H4" s="15" t="s">
        <v>21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26</v>
      </c>
      <c r="N4" s="15" t="s">
        <v>27</v>
      </c>
      <c r="O4" s="15" t="s">
        <v>28</v>
      </c>
      <c r="P4" s="9" t="s">
        <v>4</v>
      </c>
      <c r="Q4" s="9" t="s">
        <v>30</v>
      </c>
      <c r="R4" s="9" t="s">
        <v>29</v>
      </c>
      <c r="S4" s="8" t="s">
        <v>31</v>
      </c>
      <c r="T4" s="8" t="s">
        <v>32</v>
      </c>
      <c r="U4" s="8" t="s">
        <v>37</v>
      </c>
      <c r="V4" s="8" t="s">
        <v>39</v>
      </c>
      <c r="W4" s="13" t="s">
        <v>1</v>
      </c>
    </row>
    <row r="5" spans="1:23" ht="25.5">
      <c r="A5" s="90">
        <v>1</v>
      </c>
      <c r="B5" s="86" t="s">
        <v>69</v>
      </c>
      <c r="C5" s="87" t="s">
        <v>8</v>
      </c>
      <c r="D5" s="87" t="s">
        <v>61</v>
      </c>
      <c r="E5" s="87" t="s">
        <v>70</v>
      </c>
      <c r="F5" s="88" t="s">
        <v>71</v>
      </c>
      <c r="G5" s="89">
        <v>937</v>
      </c>
      <c r="H5" s="89"/>
      <c r="I5" s="89"/>
      <c r="J5" s="89"/>
      <c r="K5" s="89"/>
      <c r="L5" s="100">
        <v>75</v>
      </c>
      <c r="M5" s="89"/>
      <c r="N5" s="89"/>
      <c r="O5" s="89">
        <v>702.75</v>
      </c>
      <c r="P5" s="90"/>
      <c r="Q5" s="90"/>
      <c r="R5" s="65" t="s">
        <v>33</v>
      </c>
      <c r="S5" s="89">
        <v>702.75</v>
      </c>
      <c r="T5" s="99">
        <f>S5</f>
        <v>702.75</v>
      </c>
      <c r="U5" s="108">
        <v>702.75</v>
      </c>
      <c r="V5" s="111" t="s">
        <v>40</v>
      </c>
      <c r="W5" s="114"/>
    </row>
    <row r="6" spans="1:23" ht="25.5">
      <c r="A6" s="90">
        <v>2</v>
      </c>
      <c r="B6" s="116" t="s">
        <v>72</v>
      </c>
      <c r="C6" s="87" t="s">
        <v>73</v>
      </c>
      <c r="D6" s="87" t="s">
        <v>73</v>
      </c>
      <c r="E6" s="88" t="s">
        <v>74</v>
      </c>
      <c r="F6" s="88" t="s">
        <v>75</v>
      </c>
      <c r="G6" s="89">
        <v>1620</v>
      </c>
      <c r="H6" s="89"/>
      <c r="I6" s="89"/>
      <c r="J6" s="89"/>
      <c r="K6" s="89"/>
      <c r="L6" s="100">
        <v>75</v>
      </c>
      <c r="M6" s="89"/>
      <c r="N6" s="89"/>
      <c r="O6" s="89">
        <v>1215</v>
      </c>
      <c r="P6" s="90"/>
      <c r="Q6" s="90"/>
      <c r="R6" s="65" t="s">
        <v>33</v>
      </c>
      <c r="S6" s="89">
        <v>1215</v>
      </c>
      <c r="T6" s="99">
        <f>T5+S6</f>
        <v>1917.75</v>
      </c>
      <c r="U6" s="108">
        <v>1215</v>
      </c>
      <c r="V6" s="111" t="s">
        <v>40</v>
      </c>
      <c r="W6" s="17"/>
    </row>
    <row r="7" spans="1:23" ht="25.5">
      <c r="A7" s="90">
        <v>3</v>
      </c>
      <c r="B7" s="116" t="s">
        <v>82</v>
      </c>
      <c r="C7" s="87" t="s">
        <v>8</v>
      </c>
      <c r="D7" s="87" t="s">
        <v>83</v>
      </c>
      <c r="E7" s="88" t="s">
        <v>84</v>
      </c>
      <c r="F7" s="118" t="s">
        <v>85</v>
      </c>
      <c r="G7" s="89">
        <v>1286</v>
      </c>
      <c r="H7" s="89"/>
      <c r="I7" s="89"/>
      <c r="J7" s="89"/>
      <c r="K7" s="89"/>
      <c r="L7" s="100">
        <v>75</v>
      </c>
      <c r="M7" s="89"/>
      <c r="N7" s="89"/>
      <c r="O7" s="89">
        <v>964.5</v>
      </c>
      <c r="P7" s="90"/>
      <c r="Q7" s="90"/>
      <c r="R7" s="65" t="s">
        <v>33</v>
      </c>
      <c r="S7" s="89">
        <f>O7+R7</f>
        <v>964.5</v>
      </c>
      <c r="T7" s="99">
        <f aca="true" t="shared" si="0" ref="T7:T12">T6+S7</f>
        <v>2882.25</v>
      </c>
      <c r="U7" s="108">
        <v>964.5</v>
      </c>
      <c r="V7" s="111" t="s">
        <v>40</v>
      </c>
      <c r="W7" s="17"/>
    </row>
    <row r="8" spans="1:23" ht="25.5">
      <c r="A8" s="90">
        <v>4</v>
      </c>
      <c r="B8" s="86" t="s">
        <v>103</v>
      </c>
      <c r="C8" s="87" t="s">
        <v>110</v>
      </c>
      <c r="D8" s="87" t="s">
        <v>111</v>
      </c>
      <c r="E8" s="88" t="s">
        <v>112</v>
      </c>
      <c r="F8" s="92" t="s">
        <v>113</v>
      </c>
      <c r="G8" s="89">
        <v>1659.36</v>
      </c>
      <c r="H8" s="89"/>
      <c r="I8" s="89"/>
      <c r="J8" s="89"/>
      <c r="K8" s="89"/>
      <c r="L8" s="100">
        <v>75</v>
      </c>
      <c r="M8" s="89"/>
      <c r="N8" s="89"/>
      <c r="O8" s="89">
        <v>1244.52</v>
      </c>
      <c r="P8" s="90"/>
      <c r="Q8" s="90"/>
      <c r="R8" s="71" t="s">
        <v>33</v>
      </c>
      <c r="S8" s="89">
        <v>1244.52</v>
      </c>
      <c r="T8" s="99">
        <f>T7+S8</f>
        <v>4126.77</v>
      </c>
      <c r="U8" s="107" t="s">
        <v>124</v>
      </c>
      <c r="V8" s="66" t="s">
        <v>40</v>
      </c>
      <c r="W8" s="20"/>
    </row>
    <row r="9" spans="1:23" s="2" customFormat="1" ht="43.5" customHeight="1">
      <c r="A9" s="90">
        <v>5</v>
      </c>
      <c r="B9" s="106" t="s">
        <v>103</v>
      </c>
      <c r="C9" s="130" t="s">
        <v>120</v>
      </c>
      <c r="D9" s="82" t="s">
        <v>121</v>
      </c>
      <c r="E9" s="83" t="s">
        <v>122</v>
      </c>
      <c r="F9" s="84" t="s">
        <v>46</v>
      </c>
      <c r="G9" s="85">
        <v>1998.78</v>
      </c>
      <c r="H9" s="85"/>
      <c r="I9" s="85"/>
      <c r="J9" s="85"/>
      <c r="K9" s="85"/>
      <c r="L9" s="101">
        <v>50</v>
      </c>
      <c r="M9" s="85"/>
      <c r="N9" s="85"/>
      <c r="O9" s="85">
        <v>999.39</v>
      </c>
      <c r="P9" s="80"/>
      <c r="Q9" s="80"/>
      <c r="R9" s="65" t="s">
        <v>33</v>
      </c>
      <c r="S9" s="85">
        <v>999.39</v>
      </c>
      <c r="T9" s="99">
        <f t="shared" si="0"/>
        <v>5126.160000000001</v>
      </c>
      <c r="U9" s="108">
        <v>2999.39</v>
      </c>
      <c r="V9" s="111" t="s">
        <v>40</v>
      </c>
      <c r="W9" s="16"/>
    </row>
    <row r="10" spans="1:23" s="5" customFormat="1" ht="25.5">
      <c r="A10" s="90">
        <v>6</v>
      </c>
      <c r="B10" s="106" t="s">
        <v>54</v>
      </c>
      <c r="C10" s="82" t="s">
        <v>55</v>
      </c>
      <c r="D10" s="82" t="s">
        <v>55</v>
      </c>
      <c r="E10" s="82" t="s">
        <v>56</v>
      </c>
      <c r="F10" s="115" t="s">
        <v>46</v>
      </c>
      <c r="G10" s="85">
        <v>2397.75</v>
      </c>
      <c r="H10" s="85"/>
      <c r="I10" s="85"/>
      <c r="J10" s="85"/>
      <c r="K10" s="85"/>
      <c r="L10" s="101">
        <v>50</v>
      </c>
      <c r="M10" s="85"/>
      <c r="N10" s="85"/>
      <c r="O10" s="85">
        <v>1198.87</v>
      </c>
      <c r="P10" s="80"/>
      <c r="Q10" s="80"/>
      <c r="R10" s="65" t="s">
        <v>33</v>
      </c>
      <c r="S10" s="85">
        <v>1198.87</v>
      </c>
      <c r="T10" s="99">
        <f t="shared" si="0"/>
        <v>6325.030000000001</v>
      </c>
      <c r="U10" s="108">
        <v>1198.87</v>
      </c>
      <c r="V10" s="111" t="s">
        <v>40</v>
      </c>
      <c r="W10" s="17"/>
    </row>
    <row r="11" spans="1:23" ht="25.5">
      <c r="A11" s="90">
        <v>7</v>
      </c>
      <c r="B11" s="106" t="s">
        <v>89</v>
      </c>
      <c r="C11" s="82" t="s">
        <v>8</v>
      </c>
      <c r="D11" s="82" t="s">
        <v>95</v>
      </c>
      <c r="E11" s="83" t="s">
        <v>99</v>
      </c>
      <c r="F11" s="83" t="s">
        <v>96</v>
      </c>
      <c r="G11" s="85">
        <v>1500</v>
      </c>
      <c r="H11" s="85"/>
      <c r="I11" s="85"/>
      <c r="J11" s="85"/>
      <c r="K11" s="85"/>
      <c r="L11" s="101">
        <v>50</v>
      </c>
      <c r="M11" s="85"/>
      <c r="N11" s="85"/>
      <c r="O11" s="85">
        <v>750</v>
      </c>
      <c r="P11" s="80"/>
      <c r="Q11" s="80"/>
      <c r="R11" s="65" t="s">
        <v>33</v>
      </c>
      <c r="S11" s="85">
        <v>750</v>
      </c>
      <c r="T11" s="99">
        <f t="shared" si="0"/>
        <v>7075.030000000001</v>
      </c>
      <c r="U11" s="108">
        <v>4485.75</v>
      </c>
      <c r="V11" s="111" t="s">
        <v>40</v>
      </c>
      <c r="W11" s="17"/>
    </row>
    <row r="12" spans="1:23" ht="25.5">
      <c r="A12" s="90">
        <v>8</v>
      </c>
      <c r="B12" s="81" t="s">
        <v>89</v>
      </c>
      <c r="C12" s="82" t="s">
        <v>97</v>
      </c>
      <c r="D12" s="82" t="s">
        <v>98</v>
      </c>
      <c r="E12" s="83" t="s">
        <v>100</v>
      </c>
      <c r="F12" s="84" t="s">
        <v>101</v>
      </c>
      <c r="G12" s="85">
        <v>5168.52</v>
      </c>
      <c r="H12" s="85"/>
      <c r="I12" s="85"/>
      <c r="J12" s="85"/>
      <c r="K12" s="85"/>
      <c r="L12" s="101">
        <v>50</v>
      </c>
      <c r="M12" s="85"/>
      <c r="N12" s="85"/>
      <c r="O12" s="85">
        <v>2000</v>
      </c>
      <c r="P12" s="80"/>
      <c r="Q12" s="80"/>
      <c r="R12" s="65" t="s">
        <v>33</v>
      </c>
      <c r="S12" s="85">
        <v>2000</v>
      </c>
      <c r="T12" s="99">
        <f t="shared" si="0"/>
        <v>9075.03</v>
      </c>
      <c r="U12" s="108">
        <v>7557.77</v>
      </c>
      <c r="V12" s="111" t="s">
        <v>40</v>
      </c>
      <c r="W12" s="17"/>
    </row>
    <row r="13" spans="1:23" ht="25.5">
      <c r="A13" s="90">
        <v>9</v>
      </c>
      <c r="B13" s="81" t="s">
        <v>103</v>
      </c>
      <c r="C13" s="82" t="s">
        <v>8</v>
      </c>
      <c r="D13" s="82" t="s">
        <v>107</v>
      </c>
      <c r="E13" s="83" t="s">
        <v>108</v>
      </c>
      <c r="F13" s="84" t="s">
        <v>109</v>
      </c>
      <c r="G13" s="85">
        <v>3868.26</v>
      </c>
      <c r="H13" s="85"/>
      <c r="I13" s="85"/>
      <c r="J13" s="85"/>
      <c r="K13" s="85"/>
      <c r="L13" s="101">
        <v>50</v>
      </c>
      <c r="M13" s="85"/>
      <c r="N13" s="85"/>
      <c r="O13" s="85">
        <v>1934.13</v>
      </c>
      <c r="P13" s="80"/>
      <c r="Q13" s="80"/>
      <c r="R13" s="65" t="s">
        <v>33</v>
      </c>
      <c r="S13" s="85">
        <v>1934.13</v>
      </c>
      <c r="T13" s="99">
        <f>T12+S13</f>
        <v>11009.16</v>
      </c>
      <c r="U13" s="108">
        <v>4517.78</v>
      </c>
      <c r="V13" s="111" t="s">
        <v>40</v>
      </c>
      <c r="W13" s="17"/>
    </row>
    <row r="14" spans="1:23" ht="25.5">
      <c r="A14" s="90">
        <v>10</v>
      </c>
      <c r="B14" s="81" t="s">
        <v>89</v>
      </c>
      <c r="C14" s="82" t="s">
        <v>8</v>
      </c>
      <c r="D14" s="82" t="s">
        <v>90</v>
      </c>
      <c r="E14" s="83" t="s">
        <v>91</v>
      </c>
      <c r="F14" s="84" t="s">
        <v>46</v>
      </c>
      <c r="G14" s="85">
        <v>2473</v>
      </c>
      <c r="H14" s="85"/>
      <c r="I14" s="85"/>
      <c r="J14" s="85"/>
      <c r="K14" s="85"/>
      <c r="L14" s="101">
        <v>50</v>
      </c>
      <c r="M14" s="85"/>
      <c r="N14" s="85"/>
      <c r="O14" s="85">
        <v>1236.5</v>
      </c>
      <c r="P14" s="80"/>
      <c r="Q14" s="80"/>
      <c r="R14" s="65"/>
      <c r="S14" s="85">
        <v>1236.5</v>
      </c>
      <c r="T14" s="99">
        <f>T13+S14</f>
        <v>12245.66</v>
      </c>
      <c r="U14" s="108">
        <v>1236.5</v>
      </c>
      <c r="V14" s="111" t="s">
        <v>126</v>
      </c>
      <c r="W14" s="17"/>
    </row>
    <row r="15" spans="1:23" ht="51">
      <c r="A15" s="90">
        <v>11</v>
      </c>
      <c r="B15" s="116" t="s">
        <v>76</v>
      </c>
      <c r="C15" s="87" t="s">
        <v>77</v>
      </c>
      <c r="D15" s="87" t="s">
        <v>78</v>
      </c>
      <c r="E15" s="88" t="s">
        <v>106</v>
      </c>
      <c r="F15" s="118" t="s">
        <v>125</v>
      </c>
      <c r="G15" s="89">
        <v>5203</v>
      </c>
      <c r="H15" s="89"/>
      <c r="I15" s="89"/>
      <c r="J15" s="89"/>
      <c r="K15" s="89"/>
      <c r="L15" s="100">
        <v>75</v>
      </c>
      <c r="M15" s="89"/>
      <c r="N15" s="89"/>
      <c r="O15" s="89">
        <v>2000</v>
      </c>
      <c r="P15" s="90"/>
      <c r="Q15" s="90"/>
      <c r="R15" s="129" t="s">
        <v>33</v>
      </c>
      <c r="S15" s="89">
        <v>2000</v>
      </c>
      <c r="T15" s="99">
        <f>T14+S15</f>
        <v>14245.66</v>
      </c>
      <c r="U15" s="108">
        <v>22927.25</v>
      </c>
      <c r="V15" s="111"/>
      <c r="W15" s="17"/>
    </row>
    <row r="16" spans="1:23" ht="25.5">
      <c r="A16" s="17"/>
      <c r="B16" s="22"/>
      <c r="C16" s="20"/>
      <c r="D16" s="20"/>
      <c r="E16" s="23"/>
      <c r="F16" s="61" t="s">
        <v>16</v>
      </c>
      <c r="G16" s="62">
        <f>SUM(G5:G15)</f>
        <v>28111.67</v>
      </c>
      <c r="H16" s="62"/>
      <c r="I16" s="62"/>
      <c r="J16" s="62"/>
      <c r="K16" s="62"/>
      <c r="L16" s="62"/>
      <c r="M16" s="62"/>
      <c r="N16" s="62"/>
      <c r="O16" s="62">
        <f>SUM(O5:O15)</f>
        <v>14245.66</v>
      </c>
      <c r="P16" s="17"/>
      <c r="Q16" s="17"/>
      <c r="R16" s="65"/>
      <c r="S16" s="95">
        <f>SUM(S5:S15)</f>
        <v>14245.66</v>
      </c>
      <c r="T16" s="111"/>
      <c r="U16" s="66"/>
      <c r="V16" s="66"/>
      <c r="W16" s="20"/>
    </row>
    <row r="17" spans="1:23" s="32" customFormat="1" ht="36" customHeight="1">
      <c r="A17" s="24"/>
      <c r="B17" s="25"/>
      <c r="C17" s="26"/>
      <c r="D17" s="26"/>
      <c r="E17" s="28"/>
      <c r="F17" s="28"/>
      <c r="G17" s="72"/>
      <c r="H17" s="72"/>
      <c r="I17" s="72"/>
      <c r="J17" s="72"/>
      <c r="K17" s="72"/>
      <c r="L17" s="72"/>
      <c r="M17" s="72"/>
      <c r="N17" s="72"/>
      <c r="O17" s="72"/>
      <c r="P17" s="24"/>
      <c r="Q17" s="24"/>
      <c r="R17" s="68"/>
      <c r="S17" s="69"/>
      <c r="T17" s="69"/>
      <c r="U17" s="69"/>
      <c r="V17" s="69"/>
      <c r="W17" s="26"/>
    </row>
    <row r="18" spans="1:23" s="32" customFormat="1" ht="82.5" customHeight="1">
      <c r="A18" s="7" t="s">
        <v>12</v>
      </c>
      <c r="B18" s="8" t="s">
        <v>0</v>
      </c>
      <c r="C18" s="7" t="s">
        <v>13</v>
      </c>
      <c r="D18" s="8" t="s">
        <v>9</v>
      </c>
      <c r="E18" s="8" t="s">
        <v>6</v>
      </c>
      <c r="F18" s="8" t="s">
        <v>7</v>
      </c>
      <c r="G18" s="15" t="s">
        <v>35</v>
      </c>
      <c r="H18" s="15" t="s">
        <v>21</v>
      </c>
      <c r="I18" s="15" t="s">
        <v>22</v>
      </c>
      <c r="J18" s="15" t="s">
        <v>23</v>
      </c>
      <c r="K18" s="15" t="s">
        <v>24</v>
      </c>
      <c r="L18" s="15" t="s">
        <v>25</v>
      </c>
      <c r="M18" s="15" t="s">
        <v>26</v>
      </c>
      <c r="N18" s="15" t="s">
        <v>27</v>
      </c>
      <c r="O18" s="15" t="s">
        <v>28</v>
      </c>
      <c r="P18" s="9" t="s">
        <v>4</v>
      </c>
      <c r="Q18" s="9" t="s">
        <v>30</v>
      </c>
      <c r="R18" s="9" t="s">
        <v>29</v>
      </c>
      <c r="S18" s="8" t="s">
        <v>31</v>
      </c>
      <c r="T18" s="8" t="s">
        <v>32</v>
      </c>
      <c r="U18" s="8" t="s">
        <v>38</v>
      </c>
      <c r="V18" s="8" t="s">
        <v>39</v>
      </c>
      <c r="W18" s="13" t="s">
        <v>1</v>
      </c>
    </row>
    <row r="19" spans="1:23" ht="38.25">
      <c r="A19" s="56">
        <v>1</v>
      </c>
      <c r="B19" s="123" t="s">
        <v>57</v>
      </c>
      <c r="C19" s="76" t="s">
        <v>8</v>
      </c>
      <c r="D19" s="78" t="s">
        <v>58</v>
      </c>
      <c r="E19" s="79" t="s">
        <v>59</v>
      </c>
      <c r="F19" s="124" t="s">
        <v>41</v>
      </c>
      <c r="G19" s="58">
        <v>25363.76</v>
      </c>
      <c r="H19" s="58">
        <v>25113.75</v>
      </c>
      <c r="I19" s="97">
        <f aca="true" t="shared" si="1" ref="I19:I34">H19/1.21</f>
        <v>20755.165289256198</v>
      </c>
      <c r="J19" s="58">
        <v>250</v>
      </c>
      <c r="K19" s="128">
        <v>250</v>
      </c>
      <c r="L19" s="58">
        <v>75</v>
      </c>
      <c r="M19" s="110">
        <f>H19*L19%</f>
        <v>18835.3125</v>
      </c>
      <c r="N19" s="97">
        <v>187.5</v>
      </c>
      <c r="O19" s="97">
        <f>M19+N19</f>
        <v>19022.8125</v>
      </c>
      <c r="P19" s="36"/>
      <c r="Q19" s="94"/>
      <c r="R19" s="98">
        <v>0</v>
      </c>
      <c r="S19" s="99">
        <f>O19+R19</f>
        <v>19022.8125</v>
      </c>
      <c r="T19" s="99">
        <f>S19</f>
        <v>19022.8125</v>
      </c>
      <c r="U19" s="108">
        <v>20946.56</v>
      </c>
      <c r="V19" s="111" t="s">
        <v>40</v>
      </c>
      <c r="W19" s="16"/>
    </row>
    <row r="20" spans="1:23" ht="45.75" customHeight="1">
      <c r="A20" s="36">
        <v>2</v>
      </c>
      <c r="B20" s="46" t="s">
        <v>60</v>
      </c>
      <c r="C20" s="41" t="s">
        <v>8</v>
      </c>
      <c r="D20" s="41" t="s">
        <v>61</v>
      </c>
      <c r="E20" s="42" t="s">
        <v>62</v>
      </c>
      <c r="F20" s="38" t="s">
        <v>63</v>
      </c>
      <c r="G20" s="39">
        <v>37010.76</v>
      </c>
      <c r="H20" s="39">
        <v>36357.36</v>
      </c>
      <c r="I20" s="97">
        <f t="shared" si="1"/>
        <v>30047.404958677685</v>
      </c>
      <c r="J20" s="133">
        <v>653.4</v>
      </c>
      <c r="K20" s="97">
        <v>540</v>
      </c>
      <c r="L20" s="39">
        <v>75</v>
      </c>
      <c r="M20" s="110">
        <v>20000</v>
      </c>
      <c r="N20" s="97">
        <f>J20*L20%</f>
        <v>490.04999999999995</v>
      </c>
      <c r="O20" s="97">
        <f>M20+N20</f>
        <v>20490.05</v>
      </c>
      <c r="P20" s="36"/>
      <c r="Q20" s="94"/>
      <c r="R20" s="98">
        <f aca="true" t="shared" si="2" ref="R20:R29">I20*Q20%*21%+I20*Q20%</f>
        <v>0</v>
      </c>
      <c r="S20" s="99">
        <f>O20+R20</f>
        <v>20490.05</v>
      </c>
      <c r="T20" s="99">
        <f>T19+S20</f>
        <v>39512.8625</v>
      </c>
      <c r="U20" s="108">
        <v>21355.85</v>
      </c>
      <c r="V20" s="111" t="s">
        <v>40</v>
      </c>
      <c r="W20" s="20"/>
    </row>
    <row r="21" spans="1:23" ht="43.5" customHeight="1">
      <c r="A21" s="56">
        <v>3</v>
      </c>
      <c r="B21" s="40" t="s">
        <v>64</v>
      </c>
      <c r="C21" s="41" t="s">
        <v>65</v>
      </c>
      <c r="D21" s="41" t="s">
        <v>65</v>
      </c>
      <c r="E21" s="42" t="s">
        <v>66</v>
      </c>
      <c r="F21" s="48" t="s">
        <v>67</v>
      </c>
      <c r="G21" s="39">
        <v>23589.66</v>
      </c>
      <c r="H21" s="39">
        <v>23589.66</v>
      </c>
      <c r="I21" s="97">
        <f t="shared" si="1"/>
        <v>19495.586776859505</v>
      </c>
      <c r="J21" s="39">
        <v>0</v>
      </c>
      <c r="K21" s="97">
        <f>J21/1.21</f>
        <v>0</v>
      </c>
      <c r="L21" s="39">
        <v>75</v>
      </c>
      <c r="M21" s="110">
        <v>17692.25</v>
      </c>
      <c r="N21" s="97">
        <f>J21*L21%</f>
        <v>0</v>
      </c>
      <c r="O21" s="97">
        <f>M21+N21</f>
        <v>17692.25</v>
      </c>
      <c r="P21" s="36"/>
      <c r="Q21" s="94"/>
      <c r="R21" s="98">
        <f t="shared" si="2"/>
        <v>0</v>
      </c>
      <c r="S21" s="99">
        <f>O21+R21</f>
        <v>17692.25</v>
      </c>
      <c r="T21" s="99">
        <f aca="true" t="shared" si="3" ref="T21:T33">T20+S21</f>
        <v>57205.1125</v>
      </c>
      <c r="U21" s="108" t="s">
        <v>127</v>
      </c>
      <c r="V21" s="111" t="s">
        <v>128</v>
      </c>
      <c r="W21" s="20"/>
    </row>
    <row r="22" spans="1:23" s="5" customFormat="1" ht="45.75" customHeight="1">
      <c r="A22" s="36">
        <v>4</v>
      </c>
      <c r="B22" s="46" t="s">
        <v>64</v>
      </c>
      <c r="C22" s="41" t="s">
        <v>14</v>
      </c>
      <c r="D22" s="41" t="s">
        <v>14</v>
      </c>
      <c r="E22" s="42" t="s">
        <v>15</v>
      </c>
      <c r="F22" s="48" t="s">
        <v>68</v>
      </c>
      <c r="G22" s="39">
        <v>13880.39</v>
      </c>
      <c r="H22" s="39">
        <v>13880.39</v>
      </c>
      <c r="I22" s="97">
        <f t="shared" si="1"/>
        <v>11471.396694214876</v>
      </c>
      <c r="J22" s="39">
        <v>0</v>
      </c>
      <c r="K22" s="97">
        <f>J22/1.21</f>
        <v>0</v>
      </c>
      <c r="L22" s="39">
        <v>75</v>
      </c>
      <c r="M22" s="110">
        <f>H22*L22%</f>
        <v>10410.2925</v>
      </c>
      <c r="N22" s="97">
        <f>J22*L22%</f>
        <v>0</v>
      </c>
      <c r="O22" s="97">
        <f>M22+N22</f>
        <v>10410.2925</v>
      </c>
      <c r="P22" s="36"/>
      <c r="Q22" s="94"/>
      <c r="R22" s="98">
        <f t="shared" si="2"/>
        <v>0</v>
      </c>
      <c r="S22" s="99">
        <f>O22+R22</f>
        <v>10410.2925</v>
      </c>
      <c r="T22" s="99">
        <f t="shared" si="3"/>
        <v>67615.405</v>
      </c>
      <c r="U22" s="108">
        <v>49086.74</v>
      </c>
      <c r="V22" s="111" t="s">
        <v>40</v>
      </c>
      <c r="W22" s="17"/>
    </row>
    <row r="23" spans="1:23" s="5" customFormat="1" ht="12.75">
      <c r="A23" s="56"/>
      <c r="B23" s="46"/>
      <c r="C23" s="41"/>
      <c r="D23" s="44"/>
      <c r="E23" s="42"/>
      <c r="F23" s="38"/>
      <c r="G23" s="39">
        <v>0</v>
      </c>
      <c r="H23" s="39">
        <v>0</v>
      </c>
      <c r="I23" s="97">
        <v>0</v>
      </c>
      <c r="J23" s="39">
        <v>0</v>
      </c>
      <c r="K23" s="97">
        <f>J23/1.21</f>
        <v>0</v>
      </c>
      <c r="L23" s="39">
        <v>75</v>
      </c>
      <c r="M23" s="110">
        <f>I23*L23%</f>
        <v>0</v>
      </c>
      <c r="N23" s="97">
        <f>J23*L23%</f>
        <v>0</v>
      </c>
      <c r="O23" s="122">
        <v>0</v>
      </c>
      <c r="P23" s="64"/>
      <c r="Q23" s="94"/>
      <c r="R23" s="98">
        <f t="shared" si="2"/>
        <v>0</v>
      </c>
      <c r="S23" s="121">
        <v>0</v>
      </c>
      <c r="T23" s="99">
        <v>0</v>
      </c>
      <c r="U23" s="108">
        <v>0</v>
      </c>
      <c r="V23" s="111"/>
      <c r="W23" s="117"/>
    </row>
    <row r="24" spans="1:23" ht="26.25" customHeight="1">
      <c r="A24" s="36"/>
      <c r="B24" s="43"/>
      <c r="C24" s="44"/>
      <c r="D24" s="44"/>
      <c r="E24" s="42"/>
      <c r="F24" s="45"/>
      <c r="G24" s="39">
        <v>0</v>
      </c>
      <c r="H24" s="39">
        <v>0</v>
      </c>
      <c r="I24" s="97">
        <f t="shared" si="1"/>
        <v>0</v>
      </c>
      <c r="J24" s="39">
        <v>0</v>
      </c>
      <c r="K24" s="97">
        <v>0</v>
      </c>
      <c r="L24" s="39">
        <v>75</v>
      </c>
      <c r="M24" s="110">
        <v>0</v>
      </c>
      <c r="N24" s="97">
        <v>0</v>
      </c>
      <c r="O24" s="97">
        <f aca="true" t="shared" si="4" ref="O24:O30">M24+N24</f>
        <v>0</v>
      </c>
      <c r="P24" s="36"/>
      <c r="Q24" s="94"/>
      <c r="R24" s="98">
        <f t="shared" si="2"/>
        <v>0</v>
      </c>
      <c r="S24" s="99">
        <f aca="true" t="shared" si="5" ref="S24:S29">O24+R24</f>
        <v>0</v>
      </c>
      <c r="T24" s="99">
        <f>T23+S24</f>
        <v>0</v>
      </c>
      <c r="U24" s="108">
        <v>0</v>
      </c>
      <c r="V24" s="111"/>
      <c r="W24" s="20"/>
    </row>
    <row r="25" spans="1:23" ht="38.25">
      <c r="A25" s="56">
        <v>5</v>
      </c>
      <c r="B25" s="40" t="s">
        <v>76</v>
      </c>
      <c r="C25" s="130" t="s">
        <v>79</v>
      </c>
      <c r="D25" s="41" t="s">
        <v>42</v>
      </c>
      <c r="E25" s="42" t="s">
        <v>43</v>
      </c>
      <c r="F25" s="48" t="s">
        <v>80</v>
      </c>
      <c r="G25" s="39">
        <v>37207.24</v>
      </c>
      <c r="H25" s="39">
        <v>36847.24</v>
      </c>
      <c r="I25" s="97">
        <f t="shared" si="1"/>
        <v>30452.264462809915</v>
      </c>
      <c r="J25" s="39">
        <v>250</v>
      </c>
      <c r="K25" s="128">
        <v>250</v>
      </c>
      <c r="L25" s="39">
        <v>75</v>
      </c>
      <c r="M25" s="110">
        <v>20000</v>
      </c>
      <c r="N25" s="97">
        <f aca="true" t="shared" si="6" ref="N25:N34">J25*L25%</f>
        <v>187.5</v>
      </c>
      <c r="O25" s="97">
        <f t="shared" si="4"/>
        <v>20187.5</v>
      </c>
      <c r="P25" s="36"/>
      <c r="Q25" s="94"/>
      <c r="R25" s="98">
        <f t="shared" si="2"/>
        <v>0</v>
      </c>
      <c r="S25" s="99">
        <f t="shared" si="5"/>
        <v>20187.5</v>
      </c>
      <c r="T25" s="99">
        <f>T22+S25</f>
        <v>87802.905</v>
      </c>
      <c r="U25" s="108">
        <v>22187.5</v>
      </c>
      <c r="V25" s="111" t="s">
        <v>40</v>
      </c>
      <c r="W25" s="127"/>
    </row>
    <row r="26" spans="1:23" ht="38.25">
      <c r="A26" s="36">
        <v>6</v>
      </c>
      <c r="B26" s="46" t="s">
        <v>76</v>
      </c>
      <c r="C26" s="130" t="s">
        <v>47</v>
      </c>
      <c r="D26" s="41" t="s">
        <v>48</v>
      </c>
      <c r="E26" s="42" t="s">
        <v>123</v>
      </c>
      <c r="F26" s="48" t="s">
        <v>80</v>
      </c>
      <c r="G26" s="39">
        <v>30161.34</v>
      </c>
      <c r="H26" s="39">
        <v>29921.34</v>
      </c>
      <c r="I26" s="97">
        <f t="shared" si="1"/>
        <v>24728.380165289258</v>
      </c>
      <c r="J26" s="39">
        <v>240</v>
      </c>
      <c r="K26" s="128">
        <v>240</v>
      </c>
      <c r="L26" s="39">
        <v>75</v>
      </c>
      <c r="M26" s="132">
        <v>18546.29</v>
      </c>
      <c r="N26" s="97">
        <f t="shared" si="6"/>
        <v>180</v>
      </c>
      <c r="O26" s="97">
        <f t="shared" si="4"/>
        <v>18726.29</v>
      </c>
      <c r="P26" s="36"/>
      <c r="Q26" s="94"/>
      <c r="R26" s="98">
        <f t="shared" si="2"/>
        <v>0</v>
      </c>
      <c r="S26" s="99">
        <f t="shared" si="5"/>
        <v>18726.29</v>
      </c>
      <c r="T26" s="99">
        <f t="shared" si="3"/>
        <v>106529.195</v>
      </c>
      <c r="U26" s="108">
        <v>22180</v>
      </c>
      <c r="V26" s="111" t="s">
        <v>40</v>
      </c>
      <c r="W26" s="20"/>
    </row>
    <row r="27" spans="1:23" ht="51">
      <c r="A27" s="56">
        <v>7</v>
      </c>
      <c r="B27" s="47" t="s">
        <v>76</v>
      </c>
      <c r="C27" s="41" t="s">
        <v>49</v>
      </c>
      <c r="D27" s="41" t="s">
        <v>49</v>
      </c>
      <c r="E27" s="42" t="s">
        <v>50</v>
      </c>
      <c r="F27" s="48" t="s">
        <v>81</v>
      </c>
      <c r="G27" s="39">
        <v>30559.8</v>
      </c>
      <c r="H27" s="39">
        <v>30259.8</v>
      </c>
      <c r="I27" s="97">
        <f t="shared" si="1"/>
        <v>25008.09917355372</v>
      </c>
      <c r="J27" s="39">
        <v>300</v>
      </c>
      <c r="K27" s="128">
        <v>300</v>
      </c>
      <c r="L27" s="39">
        <v>75</v>
      </c>
      <c r="M27" s="110">
        <v>20000</v>
      </c>
      <c r="N27" s="97">
        <f t="shared" si="6"/>
        <v>225</v>
      </c>
      <c r="O27" s="97">
        <f t="shared" si="4"/>
        <v>20225</v>
      </c>
      <c r="P27" s="36"/>
      <c r="Q27" s="94"/>
      <c r="R27" s="98">
        <f t="shared" si="2"/>
        <v>0</v>
      </c>
      <c r="S27" s="99">
        <f t="shared" si="5"/>
        <v>20225</v>
      </c>
      <c r="T27" s="99">
        <f t="shared" si="3"/>
        <v>126754.195</v>
      </c>
      <c r="U27" s="108">
        <v>20225</v>
      </c>
      <c r="V27" s="111" t="s">
        <v>40</v>
      </c>
      <c r="W27" s="17"/>
    </row>
    <row r="28" spans="1:23" ht="51">
      <c r="A28" s="36">
        <v>8</v>
      </c>
      <c r="B28" s="40" t="s">
        <v>76</v>
      </c>
      <c r="C28" s="130" t="s">
        <v>44</v>
      </c>
      <c r="D28" s="41" t="s">
        <v>45</v>
      </c>
      <c r="E28" s="42" t="s">
        <v>53</v>
      </c>
      <c r="F28" s="48" t="s">
        <v>81</v>
      </c>
      <c r="G28" s="39">
        <v>53330.13</v>
      </c>
      <c r="H28" s="39">
        <v>52970.13</v>
      </c>
      <c r="I28" s="97">
        <f t="shared" si="1"/>
        <v>43776.966942148756</v>
      </c>
      <c r="J28" s="39">
        <v>360</v>
      </c>
      <c r="K28" s="128">
        <v>360</v>
      </c>
      <c r="L28" s="39">
        <v>75</v>
      </c>
      <c r="M28" s="110">
        <v>20000</v>
      </c>
      <c r="N28" s="97">
        <f t="shared" si="6"/>
        <v>270</v>
      </c>
      <c r="O28" s="97">
        <f t="shared" si="4"/>
        <v>20270</v>
      </c>
      <c r="P28" s="36"/>
      <c r="Q28" s="94"/>
      <c r="R28" s="98">
        <f t="shared" si="2"/>
        <v>0</v>
      </c>
      <c r="S28" s="99">
        <f t="shared" si="5"/>
        <v>20270</v>
      </c>
      <c r="T28" s="99">
        <f t="shared" si="3"/>
        <v>147024.195</v>
      </c>
      <c r="U28" s="108">
        <v>22270</v>
      </c>
      <c r="V28" s="111" t="s">
        <v>40</v>
      </c>
      <c r="W28" s="21"/>
    </row>
    <row r="29" spans="1:23" ht="25.5">
      <c r="A29" s="56">
        <v>9</v>
      </c>
      <c r="B29" s="75" t="s">
        <v>82</v>
      </c>
      <c r="C29" s="131" t="s">
        <v>86</v>
      </c>
      <c r="D29" s="77" t="s">
        <v>87</v>
      </c>
      <c r="E29" s="37" t="s">
        <v>129</v>
      </c>
      <c r="F29" s="38" t="s">
        <v>130</v>
      </c>
      <c r="G29" s="39">
        <v>129974.35</v>
      </c>
      <c r="H29" s="39">
        <v>129974.35</v>
      </c>
      <c r="I29" s="97">
        <f t="shared" si="1"/>
        <v>107416.81818181819</v>
      </c>
      <c r="J29" s="39">
        <v>0</v>
      </c>
      <c r="K29" s="97">
        <v>0</v>
      </c>
      <c r="L29" s="39">
        <v>75</v>
      </c>
      <c r="M29" s="132">
        <v>16507.73</v>
      </c>
      <c r="N29" s="97">
        <f t="shared" si="6"/>
        <v>0</v>
      </c>
      <c r="O29" s="97">
        <f t="shared" si="4"/>
        <v>16507.73</v>
      </c>
      <c r="P29" s="36"/>
      <c r="Q29" s="94"/>
      <c r="R29" s="98">
        <f t="shared" si="2"/>
        <v>0</v>
      </c>
      <c r="S29" s="99">
        <f t="shared" si="5"/>
        <v>16507.73</v>
      </c>
      <c r="T29" s="99">
        <f t="shared" si="3"/>
        <v>163531.92500000002</v>
      </c>
      <c r="U29" s="108">
        <v>20000</v>
      </c>
      <c r="V29" s="111" t="s">
        <v>40</v>
      </c>
      <c r="W29" s="19"/>
    </row>
    <row r="30" spans="1:23" ht="12.75">
      <c r="A30" s="36"/>
      <c r="B30" s="75"/>
      <c r="C30" s="41"/>
      <c r="D30" s="41"/>
      <c r="E30" s="42"/>
      <c r="F30" s="42"/>
      <c r="G30" s="39">
        <v>0</v>
      </c>
      <c r="H30" s="39">
        <v>0</v>
      </c>
      <c r="I30" s="97">
        <v>0</v>
      </c>
      <c r="J30" s="39">
        <v>0</v>
      </c>
      <c r="K30" s="97">
        <f>J30/1.21</f>
        <v>0</v>
      </c>
      <c r="L30" s="39">
        <v>0</v>
      </c>
      <c r="M30" s="110">
        <v>0</v>
      </c>
      <c r="N30" s="97">
        <v>0</v>
      </c>
      <c r="O30" s="97">
        <f t="shared" si="4"/>
        <v>0</v>
      </c>
      <c r="P30" s="36"/>
      <c r="Q30" s="94"/>
      <c r="R30" s="98">
        <v>0</v>
      </c>
      <c r="S30" s="99">
        <v>0</v>
      </c>
      <c r="T30" s="99">
        <v>0</v>
      </c>
      <c r="U30" s="108">
        <v>0</v>
      </c>
      <c r="V30" s="111"/>
      <c r="W30" s="17"/>
    </row>
    <row r="31" spans="1:23" ht="25.5">
      <c r="A31" s="56">
        <v>10</v>
      </c>
      <c r="B31" s="47" t="s">
        <v>89</v>
      </c>
      <c r="C31" s="41" t="s">
        <v>92</v>
      </c>
      <c r="D31" s="41" t="s">
        <v>92</v>
      </c>
      <c r="E31" s="42" t="s">
        <v>93</v>
      </c>
      <c r="F31" s="38" t="s">
        <v>94</v>
      </c>
      <c r="G31" s="39">
        <v>14670.74</v>
      </c>
      <c r="H31" s="39">
        <v>14670.74</v>
      </c>
      <c r="I31" s="97">
        <f t="shared" si="1"/>
        <v>12124.578512396694</v>
      </c>
      <c r="J31" s="132">
        <v>100</v>
      </c>
      <c r="K31" s="97">
        <f>J31/1.21</f>
        <v>82.64462809917356</v>
      </c>
      <c r="L31" s="39">
        <v>75</v>
      </c>
      <c r="M31" s="110">
        <v>11003.05</v>
      </c>
      <c r="N31" s="110">
        <v>61.98</v>
      </c>
      <c r="O31" s="122">
        <v>10727.95</v>
      </c>
      <c r="P31" s="36"/>
      <c r="Q31" s="36"/>
      <c r="R31" s="98">
        <f>I31*Q31%*21%+I31*Q31%</f>
        <v>0</v>
      </c>
      <c r="S31" s="121">
        <f>O31+R31</f>
        <v>10727.95</v>
      </c>
      <c r="T31" s="99">
        <f>T29+S31</f>
        <v>174259.87500000003</v>
      </c>
      <c r="U31" s="108">
        <v>50000</v>
      </c>
      <c r="V31" s="111">
        <v>1789.06</v>
      </c>
      <c r="W31" s="17">
        <v>39272.05</v>
      </c>
    </row>
    <row r="32" spans="1:23" ht="25.5">
      <c r="A32" s="36">
        <v>11</v>
      </c>
      <c r="B32" s="46" t="s">
        <v>103</v>
      </c>
      <c r="C32" s="41" t="s">
        <v>104</v>
      </c>
      <c r="D32" s="41" t="s">
        <v>104</v>
      </c>
      <c r="E32" s="42" t="s">
        <v>105</v>
      </c>
      <c r="F32" s="38" t="s">
        <v>102</v>
      </c>
      <c r="G32" s="39">
        <v>10257.88</v>
      </c>
      <c r="H32" s="39">
        <v>10257.88</v>
      </c>
      <c r="I32" s="97">
        <f t="shared" si="1"/>
        <v>8477.586776859504</v>
      </c>
      <c r="J32" s="39">
        <v>240</v>
      </c>
      <c r="K32" s="128">
        <v>240</v>
      </c>
      <c r="L32" s="39">
        <v>75</v>
      </c>
      <c r="M32" s="110">
        <v>6863.97</v>
      </c>
      <c r="N32" s="110">
        <f t="shared" si="6"/>
        <v>180</v>
      </c>
      <c r="O32" s="122">
        <v>3964.87</v>
      </c>
      <c r="P32" s="36"/>
      <c r="Q32" s="36"/>
      <c r="R32" s="98">
        <f>I32*Q32%*21%+I32*Q32%</f>
        <v>0</v>
      </c>
      <c r="S32" s="121">
        <f>O32+R32</f>
        <v>3964.87</v>
      </c>
      <c r="T32" s="99">
        <f t="shared" si="3"/>
        <v>178224.74500000002</v>
      </c>
      <c r="U32" s="108">
        <v>50000</v>
      </c>
      <c r="V32" s="111">
        <v>2899.1</v>
      </c>
      <c r="W32" s="17">
        <v>46035.13</v>
      </c>
    </row>
    <row r="33" spans="1:23" ht="38.25">
      <c r="A33" s="56">
        <v>12</v>
      </c>
      <c r="B33" s="40" t="s">
        <v>103</v>
      </c>
      <c r="C33" s="41" t="s">
        <v>8</v>
      </c>
      <c r="D33" s="44" t="s">
        <v>114</v>
      </c>
      <c r="E33" s="42" t="s">
        <v>115</v>
      </c>
      <c r="F33" s="38" t="s">
        <v>116</v>
      </c>
      <c r="G33" s="39">
        <v>46446.35</v>
      </c>
      <c r="H33" s="39">
        <v>46446.35</v>
      </c>
      <c r="I33" s="97">
        <f t="shared" si="1"/>
        <v>38385.413223140495</v>
      </c>
      <c r="J33" s="39">
        <v>0</v>
      </c>
      <c r="K33" s="97">
        <f>J33/1.21</f>
        <v>0</v>
      </c>
      <c r="L33" s="39">
        <v>75</v>
      </c>
      <c r="M33" s="110">
        <v>20000</v>
      </c>
      <c r="N33" s="110">
        <f t="shared" si="6"/>
        <v>0</v>
      </c>
      <c r="O33" s="97">
        <f>M33+N33</f>
        <v>20000</v>
      </c>
      <c r="P33" s="36"/>
      <c r="Q33" s="36"/>
      <c r="R33" s="98">
        <f>I33*Q33%*21%+I33*Q33%</f>
        <v>0</v>
      </c>
      <c r="S33" s="99">
        <f>O33+R33</f>
        <v>20000</v>
      </c>
      <c r="T33" s="99">
        <f t="shared" si="3"/>
        <v>198224.74500000002</v>
      </c>
      <c r="U33" s="108">
        <v>40000</v>
      </c>
      <c r="V33" s="111" t="s">
        <v>40</v>
      </c>
      <c r="W33" s="17"/>
    </row>
    <row r="34" spans="1:23" ht="25.5">
      <c r="A34" s="36">
        <v>13</v>
      </c>
      <c r="B34" s="40">
        <v>44300</v>
      </c>
      <c r="C34" s="41" t="s">
        <v>8</v>
      </c>
      <c r="D34" s="44" t="s">
        <v>117</v>
      </c>
      <c r="E34" s="42" t="s">
        <v>118</v>
      </c>
      <c r="F34" s="38" t="s">
        <v>119</v>
      </c>
      <c r="G34" s="39">
        <v>24162.02</v>
      </c>
      <c r="H34" s="39">
        <v>24162.01</v>
      </c>
      <c r="I34" s="97">
        <f t="shared" si="1"/>
        <v>19968.603305785124</v>
      </c>
      <c r="J34" s="39">
        <v>0</v>
      </c>
      <c r="K34" s="97">
        <v>0</v>
      </c>
      <c r="L34" s="39">
        <v>75</v>
      </c>
      <c r="M34" s="110">
        <v>18121.52</v>
      </c>
      <c r="N34" s="110">
        <f t="shared" si="6"/>
        <v>0</v>
      </c>
      <c r="O34" s="97">
        <f>M34+N34</f>
        <v>18121.52</v>
      </c>
      <c r="P34" s="36"/>
      <c r="Q34" s="36"/>
      <c r="R34" s="98">
        <f>I34*Q34%*21%+I34*Q34%</f>
        <v>0</v>
      </c>
      <c r="S34" s="99">
        <f>O34+R34</f>
        <v>18121.52</v>
      </c>
      <c r="T34" s="99">
        <f>T33+S34</f>
        <v>216346.265</v>
      </c>
      <c r="U34" s="108">
        <v>14309.58</v>
      </c>
      <c r="V34" s="111"/>
      <c r="W34" s="17"/>
    </row>
    <row r="35" spans="1:23" ht="30.75" customHeight="1">
      <c r="A35" s="24"/>
      <c r="B35" s="22"/>
      <c r="C35" s="20"/>
      <c r="D35" s="49"/>
      <c r="E35" s="23"/>
      <c r="F35" s="63" t="s">
        <v>17</v>
      </c>
      <c r="G35" s="62">
        <f>SUM(G19:G34)</f>
        <v>476614.42</v>
      </c>
      <c r="H35" s="62">
        <f aca="true" t="shared" si="7" ref="H35:O35">SUM(H19:H34)</f>
        <v>474451</v>
      </c>
      <c r="I35" s="62">
        <f t="shared" si="7"/>
        <v>392108.2644628099</v>
      </c>
      <c r="J35" s="62">
        <f t="shared" si="7"/>
        <v>2393.4</v>
      </c>
      <c r="K35" s="62">
        <f t="shared" si="7"/>
        <v>2262.6446280991736</v>
      </c>
      <c r="L35" s="62"/>
      <c r="M35" s="62">
        <f t="shared" si="7"/>
        <v>217980.41499999998</v>
      </c>
      <c r="N35" s="62">
        <f t="shared" si="7"/>
        <v>1782.03</v>
      </c>
      <c r="O35" s="62">
        <f t="shared" si="7"/>
        <v>216346.265</v>
      </c>
      <c r="P35" s="62"/>
      <c r="Q35" s="62"/>
      <c r="R35" s="62">
        <f>SUM(R19:R34)</f>
        <v>0</v>
      </c>
      <c r="S35" s="62">
        <f>SUM(S19:S34)</f>
        <v>216346.265</v>
      </c>
      <c r="T35" s="111"/>
      <c r="U35" s="18"/>
      <c r="V35" s="18"/>
      <c r="W35" s="17"/>
    </row>
    <row r="36" spans="1:23" s="32" customFormat="1" ht="18" customHeight="1">
      <c r="A36" s="51"/>
      <c r="B36" s="25"/>
      <c r="C36" s="26"/>
      <c r="D36" s="27"/>
      <c r="E36" s="28"/>
      <c r="F36" s="33"/>
      <c r="G36" s="34"/>
      <c r="H36" s="34"/>
      <c r="I36" s="34"/>
      <c r="J36" s="34"/>
      <c r="K36" s="34"/>
      <c r="L36" s="34"/>
      <c r="M36" s="34"/>
      <c r="N36" s="34"/>
      <c r="O36" s="34"/>
      <c r="P36" s="24"/>
      <c r="Q36" s="24"/>
      <c r="R36" s="30"/>
      <c r="S36" s="31"/>
      <c r="T36" s="31"/>
      <c r="U36" s="31"/>
      <c r="V36" s="31"/>
      <c r="W36" s="24"/>
    </row>
    <row r="37" spans="2:23" ht="15">
      <c r="B37" s="50"/>
      <c r="C37" s="52"/>
      <c r="D37" s="52"/>
      <c r="E37" s="50"/>
      <c r="F37" s="59" t="s">
        <v>18</v>
      </c>
      <c r="G37" s="60">
        <f>G16+G35</f>
        <v>504726.08999999997</v>
      </c>
      <c r="H37" s="60">
        <f aca="true" t="shared" si="8" ref="H37:O37">H16+H35</f>
        <v>474451</v>
      </c>
      <c r="I37" s="60">
        <f t="shared" si="8"/>
        <v>392108.2644628099</v>
      </c>
      <c r="J37" s="60">
        <f t="shared" si="8"/>
        <v>2393.4</v>
      </c>
      <c r="K37" s="60">
        <f t="shared" si="8"/>
        <v>2262.6446280991736</v>
      </c>
      <c r="L37" s="60"/>
      <c r="M37" s="60">
        <f t="shared" si="8"/>
        <v>217980.41499999998</v>
      </c>
      <c r="N37" s="60">
        <f t="shared" si="8"/>
        <v>1782.03</v>
      </c>
      <c r="O37" s="60">
        <f t="shared" si="8"/>
        <v>230591.92500000002</v>
      </c>
      <c r="P37" s="60"/>
      <c r="Q37" s="60"/>
      <c r="R37" s="60">
        <f>R16+R35</f>
        <v>0</v>
      </c>
      <c r="S37" s="60">
        <f>S16+S35</f>
        <v>230591.92500000002</v>
      </c>
      <c r="T37" s="60">
        <f>T16+T35</f>
        <v>0</v>
      </c>
      <c r="U37" s="54"/>
      <c r="V37" s="54"/>
      <c r="W37" s="55"/>
    </row>
    <row r="39" spans="3:19" ht="12.75">
      <c r="C39" s="109"/>
      <c r="D39" s="4" t="s">
        <v>34</v>
      </c>
      <c r="R39" s="5" t="s">
        <v>131</v>
      </c>
      <c r="S39" s="3">
        <v>50000</v>
      </c>
    </row>
    <row r="40" spans="3:19" ht="12.75">
      <c r="C40" s="119"/>
      <c r="D40" s="4" t="s">
        <v>51</v>
      </c>
      <c r="R40" s="134" t="s">
        <v>132</v>
      </c>
      <c r="S40" s="135">
        <f>S37-S39</f>
        <v>180591.92500000002</v>
      </c>
    </row>
    <row r="41" spans="3:4" ht="12.75">
      <c r="C41" s="120"/>
      <c r="D41" s="4" t="s">
        <v>52</v>
      </c>
    </row>
  </sheetData>
  <sheetProtection/>
  <mergeCells count="1">
    <mergeCell ref="A2:W2"/>
  </mergeCells>
  <printOptions/>
  <pageMargins left="0.25" right="0.25" top="0.75" bottom="0.75" header="0.3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2">
      <selection activeCell="S10" sqref="S10"/>
    </sheetView>
  </sheetViews>
  <sheetFormatPr defaultColWidth="8.8515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10" customWidth="1"/>
    <col min="7" max="7" width="10.28125" style="14" customWidth="1"/>
    <col min="8" max="8" width="10.8515625" style="14" customWidth="1"/>
    <col min="9" max="9" width="13.28125" style="3" customWidth="1"/>
    <col min="10" max="10" width="9.140625" style="5" customWidth="1"/>
    <col min="11" max="11" width="14.140625" style="5" customWidth="1"/>
    <col min="12" max="12" width="10.7109375" style="3" customWidth="1"/>
    <col min="13" max="13" width="11.57421875" style="3" customWidth="1"/>
    <col min="14" max="14" width="13.421875" style="6" customWidth="1"/>
    <col min="15" max="15" width="15.00390625" style="12" customWidth="1"/>
    <col min="16" max="16384" width="8.8515625" style="1" customWidth="1"/>
  </cols>
  <sheetData>
    <row r="1" ht="24.75" customHeight="1"/>
    <row r="2" spans="1:15" ht="32.25" customHeight="1">
      <c r="A2" s="168" t="s">
        <v>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ht="15" customHeight="1">
      <c r="F3" s="11"/>
    </row>
    <row r="4" spans="1:15" ht="104.25" customHeight="1">
      <c r="A4" s="7" t="s">
        <v>12</v>
      </c>
      <c r="B4" s="8" t="s">
        <v>0</v>
      </c>
      <c r="C4" s="7" t="s">
        <v>13</v>
      </c>
      <c r="D4" s="8" t="s">
        <v>9</v>
      </c>
      <c r="E4" s="8" t="s">
        <v>6</v>
      </c>
      <c r="F4" s="8" t="s">
        <v>7</v>
      </c>
      <c r="G4" s="102" t="s">
        <v>2</v>
      </c>
      <c r="H4" s="15" t="s">
        <v>10</v>
      </c>
      <c r="I4" s="8" t="s">
        <v>11</v>
      </c>
      <c r="J4" s="103" t="s">
        <v>4</v>
      </c>
      <c r="K4" s="9" t="s">
        <v>19</v>
      </c>
      <c r="L4" s="103" t="s">
        <v>20</v>
      </c>
      <c r="M4" s="8" t="s">
        <v>5</v>
      </c>
      <c r="N4" s="8" t="s">
        <v>3</v>
      </c>
      <c r="O4" s="13" t="s">
        <v>1</v>
      </c>
    </row>
    <row r="5" spans="1:15" ht="25.5">
      <c r="A5" s="90">
        <f>Work!A5</f>
        <v>1</v>
      </c>
      <c r="B5" s="86" t="str">
        <f>Work!B5</f>
        <v>26.03.2021.</v>
      </c>
      <c r="C5" s="87" t="str">
        <f>Work!C5</f>
        <v>Dzīvokļu īpašnieku kopība</v>
      </c>
      <c r="D5" s="91" t="str">
        <f>Work!D5</f>
        <v>SIA "Liepājas namu apsaimniekotājs"</v>
      </c>
      <c r="E5" s="88" t="str">
        <f>Work!E5</f>
        <v>Dzintaru iela 12</v>
      </c>
      <c r="F5" s="92" t="str">
        <f>Work!F5</f>
        <v>Ēkas fasāžu un jumta AMI </v>
      </c>
      <c r="G5" s="89">
        <f>Work!G5</f>
        <v>937</v>
      </c>
      <c r="H5" s="89">
        <f aca="true" t="shared" si="0" ref="H5:H15">G5-I5</f>
        <v>234.25</v>
      </c>
      <c r="I5" s="89">
        <f>L5</f>
        <v>702.75</v>
      </c>
      <c r="J5" s="104">
        <v>24</v>
      </c>
      <c r="K5" s="112" t="str">
        <f>Work!R5</f>
        <v>0</v>
      </c>
      <c r="L5" s="89">
        <f>Work!O5</f>
        <v>702.75</v>
      </c>
      <c r="M5" s="161" t="s">
        <v>138</v>
      </c>
      <c r="N5" s="89">
        <v>702.75</v>
      </c>
      <c r="O5" s="162"/>
    </row>
    <row r="6" spans="1:15" ht="25.5">
      <c r="A6" s="90">
        <f>Work!A6</f>
        <v>2</v>
      </c>
      <c r="B6" s="86" t="str">
        <f>Work!B6</f>
        <v>06.04.2021.</v>
      </c>
      <c r="C6" s="87" t="str">
        <f>Work!C6</f>
        <v>Inesa Kaseviča</v>
      </c>
      <c r="D6" s="91" t="str">
        <f>Work!D6</f>
        <v>Inesa Kaseviča</v>
      </c>
      <c r="E6" s="88" t="str">
        <f>Work!E6</f>
        <v>Šaurā iela 10</v>
      </c>
      <c r="F6" s="92" t="str">
        <f>Work!F6</f>
        <v>Ēkas arhitektoniski mākslinieciskā izpēte</v>
      </c>
      <c r="G6" s="89">
        <f>Work!G6</f>
        <v>1620</v>
      </c>
      <c r="H6" s="89">
        <f t="shared" si="0"/>
        <v>405</v>
      </c>
      <c r="I6" s="89">
        <f aca="true" t="shared" si="1" ref="I6:I15">L6</f>
        <v>1215</v>
      </c>
      <c r="J6" s="104">
        <v>23</v>
      </c>
      <c r="K6" s="112" t="str">
        <f>Work!R6</f>
        <v>0</v>
      </c>
      <c r="L6" s="89">
        <f>Work!O6</f>
        <v>1215</v>
      </c>
      <c r="M6" s="161" t="s">
        <v>141</v>
      </c>
      <c r="N6" s="89">
        <v>1215</v>
      </c>
      <c r="O6" s="90"/>
    </row>
    <row r="7" spans="1:15" ht="25.5">
      <c r="A7" s="90">
        <f>Work!A7</f>
        <v>3</v>
      </c>
      <c r="B7" s="86" t="str">
        <f>Work!B7</f>
        <v>12.04.2021.</v>
      </c>
      <c r="C7" s="87" t="str">
        <f>Work!C7</f>
        <v>Dzīvokļu īpašnieku kopība</v>
      </c>
      <c r="D7" s="91" t="str">
        <f>Work!D7</f>
        <v>SIA "Namu serviss APSE"</v>
      </c>
      <c r="E7" s="88" t="str">
        <f>Work!E7</f>
        <v>Dzintaru iela 14</v>
      </c>
      <c r="F7" s="92" t="str">
        <f>Work!F7</f>
        <v>Ēkas fasāžu restaurācijas būvprojekts</v>
      </c>
      <c r="G7" s="89">
        <f>Work!G7</f>
        <v>1286</v>
      </c>
      <c r="H7" s="89">
        <f t="shared" si="0"/>
        <v>321.5</v>
      </c>
      <c r="I7" s="89">
        <f t="shared" si="1"/>
        <v>964.5</v>
      </c>
      <c r="J7" s="104">
        <v>23</v>
      </c>
      <c r="K7" s="112" t="str">
        <f>Work!R7</f>
        <v>0</v>
      </c>
      <c r="L7" s="89">
        <f>Work!O7</f>
        <v>964.5</v>
      </c>
      <c r="M7" s="161" t="s">
        <v>142</v>
      </c>
      <c r="N7" s="89">
        <v>964.5</v>
      </c>
      <c r="O7" s="162"/>
    </row>
    <row r="8" spans="1:15" ht="25.5">
      <c r="A8" s="90">
        <f>Work!A8</f>
        <v>4</v>
      </c>
      <c r="B8" s="86" t="str">
        <f>Work!B8</f>
        <v>14.04.2021.</v>
      </c>
      <c r="C8" s="87" t="str">
        <f>Work!C8</f>
        <v>SIA "Warehouse properties"</v>
      </c>
      <c r="D8" s="91" t="str">
        <f>Work!D8</f>
        <v>Uffe Svalgaard</v>
      </c>
      <c r="E8" s="88" t="str">
        <f>Work!E8</f>
        <v>Zivju iela 2A</v>
      </c>
      <c r="F8" s="92" t="str">
        <f>Work!F8</f>
        <v>Ēkas AMI</v>
      </c>
      <c r="G8" s="89">
        <f>Work!G8</f>
        <v>1659.36</v>
      </c>
      <c r="H8" s="89">
        <f t="shared" si="0"/>
        <v>414.8399999999999</v>
      </c>
      <c r="I8" s="89">
        <f t="shared" si="1"/>
        <v>1244.52</v>
      </c>
      <c r="J8" s="104">
        <v>29</v>
      </c>
      <c r="K8" s="112" t="str">
        <f>Work!R8</f>
        <v>0</v>
      </c>
      <c r="L8" s="89">
        <f>Work!O8</f>
        <v>1244.52</v>
      </c>
      <c r="M8" s="161" t="s">
        <v>137</v>
      </c>
      <c r="N8" s="89">
        <v>1244.52</v>
      </c>
      <c r="O8" s="162"/>
    </row>
    <row r="9" spans="1:15" s="2" customFormat="1" ht="57.75" customHeight="1">
      <c r="A9" s="17">
        <f>Work!A9</f>
        <v>5</v>
      </c>
      <c r="B9" s="164" t="str">
        <f>Work!B9</f>
        <v>14.04.2021.</v>
      </c>
      <c r="C9" s="20" t="str">
        <f>Work!C9</f>
        <v>SIA "ALVA BRICKS"</v>
      </c>
      <c r="D9" s="49" t="str">
        <f>Work!D9</f>
        <v>Alvis Ulpe</v>
      </c>
      <c r="E9" s="23" t="str">
        <f>Work!E9</f>
        <v>Zāļu iela 1</v>
      </c>
      <c r="F9" s="165" t="str">
        <f>Work!F9</f>
        <v>Analogu ārdurvju izgatavošana</v>
      </c>
      <c r="G9" s="105">
        <f>Work!G9</f>
        <v>1998.78</v>
      </c>
      <c r="H9" s="105">
        <f t="shared" si="0"/>
        <v>999.39</v>
      </c>
      <c r="I9" s="105">
        <f t="shared" si="1"/>
        <v>999.39</v>
      </c>
      <c r="J9" s="158">
        <v>25</v>
      </c>
      <c r="K9" s="166" t="str">
        <f>Work!R9</f>
        <v>0</v>
      </c>
      <c r="L9" s="105">
        <f>Work!O9</f>
        <v>999.39</v>
      </c>
      <c r="M9" s="66" t="s">
        <v>33</v>
      </c>
      <c r="N9" s="105">
        <v>0</v>
      </c>
      <c r="O9" s="67" t="s">
        <v>157</v>
      </c>
    </row>
    <row r="10" spans="1:15" s="5" customFormat="1" ht="25.5">
      <c r="A10" s="138">
        <f>Work!A10</f>
        <v>6</v>
      </c>
      <c r="B10" s="139" t="str">
        <f>Work!B10</f>
        <v>22.02.2021.</v>
      </c>
      <c r="C10" s="140" t="str">
        <f>Work!C10</f>
        <v>Vineta Neimane</v>
      </c>
      <c r="D10" s="141" t="str">
        <f>Work!D10</f>
        <v>Vineta Neimane</v>
      </c>
      <c r="E10" s="142" t="str">
        <f>Work!E10</f>
        <v>Palmu iela 6</v>
      </c>
      <c r="F10" s="143" t="str">
        <f>Work!F10</f>
        <v>Analogu ārdurvju izgatavošana</v>
      </c>
      <c r="G10" s="144">
        <f>Work!G10</f>
        <v>2397.75</v>
      </c>
      <c r="H10" s="144">
        <f t="shared" si="0"/>
        <v>1198.88</v>
      </c>
      <c r="I10" s="144">
        <f t="shared" si="1"/>
        <v>1198.87</v>
      </c>
      <c r="J10" s="145">
        <v>13</v>
      </c>
      <c r="K10" s="146" t="str">
        <f>Work!R10</f>
        <v>0</v>
      </c>
      <c r="L10" s="144">
        <f>Work!O10</f>
        <v>1198.87</v>
      </c>
      <c r="M10" s="149" t="s">
        <v>139</v>
      </c>
      <c r="N10" s="144">
        <v>1198.87</v>
      </c>
      <c r="O10" s="150"/>
    </row>
    <row r="11" spans="1:15" ht="25.5">
      <c r="A11" s="138">
        <f>Work!A11</f>
        <v>7</v>
      </c>
      <c r="B11" s="139" t="str">
        <f>Work!B11</f>
        <v>13.04.2021.</v>
      </c>
      <c r="C11" s="140" t="str">
        <f>Work!C11</f>
        <v>Dzīvokļu īpašnieku kopība</v>
      </c>
      <c r="D11" s="141" t="str">
        <f>Work!D11</f>
        <v>DZĪB "Kr.Valdemāra 16"</v>
      </c>
      <c r="E11" s="142" t="str">
        <f>Work!E11</f>
        <v>K.Valdemāra iela 16</v>
      </c>
      <c r="F11" s="143" t="str">
        <f>Work!F11</f>
        <v>Analogu vējtvera durvju un virsloga izgatavošana</v>
      </c>
      <c r="G11" s="144">
        <f>Work!G11</f>
        <v>1500</v>
      </c>
      <c r="H11" s="144">
        <f t="shared" si="0"/>
        <v>750</v>
      </c>
      <c r="I11" s="144">
        <f t="shared" si="1"/>
        <v>750</v>
      </c>
      <c r="J11" s="145">
        <v>16</v>
      </c>
      <c r="K11" s="146" t="str">
        <f>Work!R11</f>
        <v>0</v>
      </c>
      <c r="L11" s="144">
        <f>Work!O11</f>
        <v>750</v>
      </c>
      <c r="M11" s="149" t="s">
        <v>140</v>
      </c>
      <c r="N11" s="144">
        <v>750</v>
      </c>
      <c r="O11" s="150"/>
    </row>
    <row r="12" spans="1:15" ht="25.5">
      <c r="A12" s="138">
        <f>Work!A12</f>
        <v>8</v>
      </c>
      <c r="B12" s="139" t="str">
        <f>Work!B12</f>
        <v>13.04.2021.</v>
      </c>
      <c r="C12" s="140" t="str">
        <f>Work!C12</f>
        <v>Līga Kandevica-Piļķe</v>
      </c>
      <c r="D12" s="141" t="str">
        <f>Work!D12</f>
        <v>Līga Kandevica-Puļķe</v>
      </c>
      <c r="E12" s="142" t="str">
        <f>Work!E12</f>
        <v>Bāriņu iela 20</v>
      </c>
      <c r="F12" s="143" t="str">
        <f>Work!F12</f>
        <v>Logu restaurācija un analogu logu izgatavošana</v>
      </c>
      <c r="G12" s="144">
        <f>Work!G12</f>
        <v>5168.52</v>
      </c>
      <c r="H12" s="144">
        <f t="shared" si="0"/>
        <v>3168.5200000000004</v>
      </c>
      <c r="I12" s="144">
        <f t="shared" si="1"/>
        <v>2000</v>
      </c>
      <c r="J12" s="145">
        <v>24</v>
      </c>
      <c r="K12" s="146" t="str">
        <f>Work!R12</f>
        <v>0</v>
      </c>
      <c r="L12" s="144">
        <f>Work!O12</f>
        <v>2000</v>
      </c>
      <c r="M12" s="149" t="s">
        <v>146</v>
      </c>
      <c r="N12" s="144">
        <v>2000</v>
      </c>
      <c r="O12" s="150"/>
    </row>
    <row r="13" spans="1:15" ht="47.25" customHeight="1">
      <c r="A13" s="138">
        <f>Work!A13</f>
        <v>9</v>
      </c>
      <c r="B13" s="139" t="str">
        <f>Work!B13</f>
        <v>14.04.2021.</v>
      </c>
      <c r="C13" s="140" t="str">
        <f>Work!C13</f>
        <v>Dzīvokļu īpašnieku kopība</v>
      </c>
      <c r="D13" s="141" t="str">
        <f>Work!D13</f>
        <v>Eva Ciekurze</v>
      </c>
      <c r="E13" s="142" t="str">
        <f>Work!E13</f>
        <v>Kuģinieku iela 13</v>
      </c>
      <c r="F13" s="143" t="str">
        <f>Work!F13</f>
        <v>Skursteņu restaurācija</v>
      </c>
      <c r="G13" s="144">
        <f>Work!G13</f>
        <v>3868.26</v>
      </c>
      <c r="H13" s="144">
        <f t="shared" si="0"/>
        <v>1934.13</v>
      </c>
      <c r="I13" s="144">
        <f t="shared" si="1"/>
        <v>1934.13</v>
      </c>
      <c r="J13" s="145">
        <v>22</v>
      </c>
      <c r="K13" s="146" t="str">
        <f>Work!R13</f>
        <v>0</v>
      </c>
      <c r="L13" s="144">
        <f>Work!O13</f>
        <v>1934.13</v>
      </c>
      <c r="M13" s="66"/>
      <c r="N13" s="105"/>
      <c r="O13" s="67"/>
    </row>
    <row r="14" spans="1:15" ht="48" customHeight="1">
      <c r="A14" s="138">
        <f>Work!A14</f>
        <v>10</v>
      </c>
      <c r="B14" s="139" t="str">
        <f>Work!B14</f>
        <v>13.04.2021.</v>
      </c>
      <c r="C14" s="140" t="str">
        <f>Work!C14</f>
        <v>Dzīvokļu īpašnieku kopība</v>
      </c>
      <c r="D14" s="141" t="str">
        <f>Work!D14</f>
        <v>DZĪB "Peldu 36"</v>
      </c>
      <c r="E14" s="142" t="str">
        <f>Work!E14</f>
        <v>Peldu iela 36</v>
      </c>
      <c r="F14" s="143" t="str">
        <f>Work!F14</f>
        <v>Analogu ārdurvju izgatavošana</v>
      </c>
      <c r="G14" s="144">
        <f>Work!G14</f>
        <v>2473</v>
      </c>
      <c r="H14" s="144">
        <f t="shared" si="0"/>
        <v>1236.5</v>
      </c>
      <c r="I14" s="144">
        <f t="shared" si="1"/>
        <v>1236.5</v>
      </c>
      <c r="J14" s="145">
        <v>22</v>
      </c>
      <c r="K14" s="146"/>
      <c r="L14" s="144">
        <f>Work!O14</f>
        <v>1236.5</v>
      </c>
      <c r="M14" s="149" t="s">
        <v>134</v>
      </c>
      <c r="N14" s="144">
        <v>1236</v>
      </c>
      <c r="O14" s="150"/>
    </row>
    <row r="15" spans="1:15" ht="29.25" customHeight="1">
      <c r="A15" s="90">
        <f>Work!A15</f>
        <v>11</v>
      </c>
      <c r="B15" s="86" t="str">
        <f>Work!B15</f>
        <v>09.04.2021.</v>
      </c>
      <c r="C15" s="87" t="str">
        <f>Work!C15</f>
        <v>Liepājas Sv.Trīsvienības pareizticīgo katedrāles draudze</v>
      </c>
      <c r="D15" s="91" t="str">
        <f>Work!D15</f>
        <v>Nikolay Kamenyaka</v>
      </c>
      <c r="E15" s="88" t="str">
        <f>Work!E15</f>
        <v>Jaunā iela 1</v>
      </c>
      <c r="F15" s="92" t="str">
        <f>Work!F15</f>
        <v>Dokumentācijas - Izmaiņas restaurācijas būvprojektā izstrāde</v>
      </c>
      <c r="G15" s="89">
        <f>Work!G15</f>
        <v>5203</v>
      </c>
      <c r="H15" s="89">
        <f t="shared" si="0"/>
        <v>3203</v>
      </c>
      <c r="I15" s="89">
        <f t="shared" si="1"/>
        <v>2000</v>
      </c>
      <c r="J15" s="104">
        <v>19</v>
      </c>
      <c r="K15" s="112"/>
      <c r="L15" s="89">
        <f>Work!O15</f>
        <v>2000</v>
      </c>
      <c r="M15" s="66" t="s">
        <v>33</v>
      </c>
      <c r="N15" s="105">
        <v>0</v>
      </c>
      <c r="O15" s="67" t="s">
        <v>157</v>
      </c>
    </row>
    <row r="16" spans="1:15" ht="25.5">
      <c r="A16" s="17"/>
      <c r="B16" s="22"/>
      <c r="C16" s="20"/>
      <c r="D16" s="20"/>
      <c r="E16" s="23"/>
      <c r="F16" s="61" t="s">
        <v>16</v>
      </c>
      <c r="G16" s="62">
        <f>SUM(G5:G15)</f>
        <v>28111.67</v>
      </c>
      <c r="H16" s="62">
        <f>SUM(H5:H15)</f>
        <v>13866.010000000002</v>
      </c>
      <c r="I16" s="62">
        <f>SUM(I5:I15)</f>
        <v>14245.66</v>
      </c>
      <c r="J16" s="17"/>
      <c r="K16" s="65"/>
      <c r="L16" s="125">
        <f>SUM(L5:L15)</f>
        <v>14245.66</v>
      </c>
      <c r="M16" s="125"/>
      <c r="N16" s="125">
        <f>SUM(N5:N15)</f>
        <v>9311.64</v>
      </c>
      <c r="O16" s="20"/>
    </row>
    <row r="17" spans="1:15" s="32" customFormat="1" ht="36" customHeight="1">
      <c r="A17" s="24"/>
      <c r="B17" s="25"/>
      <c r="C17" s="26"/>
      <c r="D17" s="26"/>
      <c r="E17" s="28"/>
      <c r="F17" s="28"/>
      <c r="G17" s="72"/>
      <c r="H17" s="72"/>
      <c r="I17" s="73"/>
      <c r="J17" s="24"/>
      <c r="K17" s="68"/>
      <c r="L17" s="69"/>
      <c r="M17" s="69"/>
      <c r="N17" s="69"/>
      <c r="O17" s="26"/>
    </row>
    <row r="18" spans="1:15" s="32" customFormat="1" ht="66" customHeight="1">
      <c r="A18" s="7" t="s">
        <v>12</v>
      </c>
      <c r="B18" s="8" t="s">
        <v>0</v>
      </c>
      <c r="C18" s="7" t="s">
        <v>13</v>
      </c>
      <c r="D18" s="8" t="s">
        <v>9</v>
      </c>
      <c r="E18" s="8" t="s">
        <v>6</v>
      </c>
      <c r="F18" s="8" t="s">
        <v>7</v>
      </c>
      <c r="G18" s="102" t="s">
        <v>2</v>
      </c>
      <c r="H18" s="15" t="s">
        <v>10</v>
      </c>
      <c r="I18" s="8" t="s">
        <v>11</v>
      </c>
      <c r="J18" s="103" t="s">
        <v>4</v>
      </c>
      <c r="K18" s="103" t="s">
        <v>19</v>
      </c>
      <c r="L18" s="103" t="s">
        <v>20</v>
      </c>
      <c r="M18" s="8" t="s">
        <v>5</v>
      </c>
      <c r="N18" s="8" t="s">
        <v>3</v>
      </c>
      <c r="O18" s="13" t="s">
        <v>1</v>
      </c>
    </row>
    <row r="19" spans="1:15" ht="38.25">
      <c r="A19" s="56">
        <f>Work!A19</f>
        <v>1</v>
      </c>
      <c r="B19" s="74" t="str">
        <f>Work!B19</f>
        <v>01.03.2021.</v>
      </c>
      <c r="C19" s="76" t="str">
        <f>Work!C19</f>
        <v>Dzīvokļu īpašnieku kopība</v>
      </c>
      <c r="D19" s="78" t="str">
        <f>Work!D19</f>
        <v>Biedrība "Ludviķa 9A"</v>
      </c>
      <c r="E19" s="79" t="str">
        <f>Work!E19</f>
        <v>Ludviķa iela 9A</v>
      </c>
      <c r="F19" s="57" t="str">
        <f>Work!F19</f>
        <v>Ēkas fasāžu un jumta restaurācijas 2.kārta; autoruzraudzība</v>
      </c>
      <c r="G19" s="58">
        <f>Work!G19</f>
        <v>25363.76</v>
      </c>
      <c r="H19" s="147">
        <f>G19-I19</f>
        <v>6340.947499999998</v>
      </c>
      <c r="I19" s="147">
        <f>Work!O19</f>
        <v>19022.8125</v>
      </c>
      <c r="J19" s="96">
        <v>22.5</v>
      </c>
      <c r="K19" s="93">
        <f>Work!R19</f>
        <v>0</v>
      </c>
      <c r="L19" s="94">
        <f>Work!O19</f>
        <v>19022.8125</v>
      </c>
      <c r="M19" s="159" t="s">
        <v>149</v>
      </c>
      <c r="N19" s="160" t="s">
        <v>150</v>
      </c>
      <c r="O19" s="36"/>
    </row>
    <row r="20" spans="1:15" ht="45.75" customHeight="1">
      <c r="A20" s="56">
        <f>Work!A20</f>
        <v>2</v>
      </c>
      <c r="B20" s="74" t="str">
        <f>Work!B20</f>
        <v>16.03.2021.</v>
      </c>
      <c r="C20" s="76" t="str">
        <f>Work!C20</f>
        <v>Dzīvokļu īpašnieku kopība</v>
      </c>
      <c r="D20" s="78" t="str">
        <f>Work!D20</f>
        <v>SIA "Liepājas namu apsaimniekotājs"</v>
      </c>
      <c r="E20" s="79" t="str">
        <f>Work!E20</f>
        <v>K.Valdemāra iela 19</v>
      </c>
      <c r="F20" s="57" t="str">
        <f>Work!F20</f>
        <v>Ēkas jumta restaurācija</v>
      </c>
      <c r="G20" s="58">
        <f>Work!G20</f>
        <v>37010.76</v>
      </c>
      <c r="H20" s="147">
        <f aca="true" t="shared" si="2" ref="H20:H34">G20-I20</f>
        <v>16520.710000000003</v>
      </c>
      <c r="I20" s="147">
        <f>Work!O20</f>
        <v>20490.05</v>
      </c>
      <c r="J20" s="96">
        <v>17</v>
      </c>
      <c r="K20" s="93">
        <f>Work!R20</f>
        <v>0</v>
      </c>
      <c r="L20" s="94">
        <f>Work!O20</f>
        <v>20490.05</v>
      </c>
      <c r="M20" s="159" t="s">
        <v>147</v>
      </c>
      <c r="N20" s="160" t="s">
        <v>148</v>
      </c>
      <c r="O20" s="39"/>
    </row>
    <row r="21" spans="1:15" ht="43.5" customHeight="1">
      <c r="A21" s="56">
        <f>Work!A21</f>
        <v>3</v>
      </c>
      <c r="B21" s="74" t="str">
        <f>Work!B21</f>
        <v>18.03.2021.</v>
      </c>
      <c r="C21" s="76" t="str">
        <f>Work!C21</f>
        <v>Biedrība "Liepājas Krievu kopiena" </v>
      </c>
      <c r="D21" s="78" t="str">
        <f>Work!D21</f>
        <v>Biedrība "Liepājas Krievu kopiena" </v>
      </c>
      <c r="E21" s="79" t="str">
        <f>Work!E21</f>
        <v>Kūrmājas prospekts 20</v>
      </c>
      <c r="F21" s="57" t="str">
        <f>Work!F21</f>
        <v>Telpas Nr.7 interjera restaurācija</v>
      </c>
      <c r="G21" s="58">
        <f>Work!G21</f>
        <v>23589.66</v>
      </c>
      <c r="H21" s="147">
        <f t="shared" si="2"/>
        <v>5897.41</v>
      </c>
      <c r="I21" s="147">
        <f>Work!O21</f>
        <v>17692.25</v>
      </c>
      <c r="J21" s="96">
        <v>18</v>
      </c>
      <c r="K21" s="93">
        <f>Work!R21</f>
        <v>0</v>
      </c>
      <c r="L21" s="94">
        <f>Work!O21</f>
        <v>17692.25</v>
      </c>
      <c r="M21" s="159" t="s">
        <v>144</v>
      </c>
      <c r="N21" s="160">
        <v>17692.25</v>
      </c>
      <c r="O21" s="39"/>
    </row>
    <row r="22" spans="1:15" s="5" customFormat="1" ht="45.75" customHeight="1">
      <c r="A22" s="56">
        <f>Work!A22</f>
        <v>4</v>
      </c>
      <c r="B22" s="74" t="str">
        <f>Work!B22</f>
        <v>18.03.2021.</v>
      </c>
      <c r="C22" s="76" t="str">
        <f>Work!C22</f>
        <v>Jānis Vilmanis</v>
      </c>
      <c r="D22" s="78" t="str">
        <f>Work!D22</f>
        <v>Jānis Vilmanis</v>
      </c>
      <c r="E22" s="79" t="str">
        <f>Work!E22</f>
        <v>Rožu iela 28</v>
      </c>
      <c r="F22" s="57" t="str">
        <f>Work!F22</f>
        <v>Ēkas fasādes un jumta restaurācijas 4.kārta</v>
      </c>
      <c r="G22" s="58">
        <f>Work!G22</f>
        <v>13880.39</v>
      </c>
      <c r="H22" s="147">
        <f t="shared" si="2"/>
        <v>3470.0975</v>
      </c>
      <c r="I22" s="147">
        <f>Work!O22</f>
        <v>10410.2925</v>
      </c>
      <c r="J22" s="96">
        <v>26</v>
      </c>
      <c r="K22" s="93">
        <f>Work!R22</f>
        <v>0</v>
      </c>
      <c r="L22" s="94">
        <f>Work!O22</f>
        <v>10410.2925</v>
      </c>
      <c r="M22" s="159" t="s">
        <v>155</v>
      </c>
      <c r="N22" s="160" t="s">
        <v>156</v>
      </c>
      <c r="O22" s="39"/>
    </row>
    <row r="23" spans="1:15" s="5" customFormat="1" ht="5.25" customHeight="1">
      <c r="A23" s="56">
        <f>Work!A23</f>
        <v>0</v>
      </c>
      <c r="B23" s="74">
        <f>Work!B23</f>
        <v>0</v>
      </c>
      <c r="C23" s="76">
        <f>Work!C23</f>
        <v>0</v>
      </c>
      <c r="D23" s="78">
        <f>Work!D23</f>
        <v>0</v>
      </c>
      <c r="E23" s="79">
        <f>Work!E23</f>
        <v>0</v>
      </c>
      <c r="F23" s="57">
        <f>Work!F23</f>
        <v>0</v>
      </c>
      <c r="G23" s="58">
        <f>Work!G23</f>
        <v>0</v>
      </c>
      <c r="H23" s="147">
        <f t="shared" si="2"/>
        <v>0</v>
      </c>
      <c r="I23" s="147">
        <f>Work!O23</f>
        <v>0</v>
      </c>
      <c r="J23" s="96">
        <f>Work!P23</f>
        <v>0</v>
      </c>
      <c r="K23" s="93">
        <f>Work!R23</f>
        <v>0</v>
      </c>
      <c r="L23" s="94">
        <f>Work!O23</f>
        <v>0</v>
      </c>
      <c r="M23" s="66"/>
      <c r="N23" s="67"/>
      <c r="O23" s="105"/>
    </row>
    <row r="24" spans="1:15" ht="5.25" customHeight="1">
      <c r="A24" s="56">
        <f>Work!A24</f>
        <v>0</v>
      </c>
      <c r="B24" s="74">
        <f>Work!B24</f>
        <v>0</v>
      </c>
      <c r="C24" s="76">
        <f>Work!C24</f>
        <v>0</v>
      </c>
      <c r="D24" s="78">
        <f>Work!D24</f>
        <v>0</v>
      </c>
      <c r="E24" s="79">
        <f>Work!E24</f>
        <v>0</v>
      </c>
      <c r="F24" s="57">
        <f>Work!F24</f>
        <v>0</v>
      </c>
      <c r="G24" s="58">
        <f>Work!G24</f>
        <v>0</v>
      </c>
      <c r="H24" s="147">
        <f t="shared" si="2"/>
        <v>0</v>
      </c>
      <c r="I24" s="147">
        <f>Work!O24</f>
        <v>0</v>
      </c>
      <c r="J24" s="96">
        <f>Work!P24</f>
        <v>0</v>
      </c>
      <c r="K24" s="93">
        <f>Work!R24</f>
        <v>0</v>
      </c>
      <c r="L24" s="94">
        <f>Work!O24</f>
        <v>0</v>
      </c>
      <c r="M24" s="66"/>
      <c r="N24" s="70"/>
      <c r="O24" s="105"/>
    </row>
    <row r="25" spans="1:15" ht="38.25">
      <c r="A25" s="56">
        <f>Work!A25</f>
        <v>5</v>
      </c>
      <c r="B25" s="74" t="str">
        <f>Work!B25</f>
        <v>09.04.2021.</v>
      </c>
      <c r="C25" s="76" t="str">
        <f>Work!C25</f>
        <v>SIA "V7a"</v>
      </c>
      <c r="D25" s="78" t="str">
        <f>Work!D25</f>
        <v>Edgars Saldenieks</v>
      </c>
      <c r="E25" s="79" t="str">
        <f>Work!E25</f>
        <v>Republikas iela 27</v>
      </c>
      <c r="F25" s="57" t="str">
        <f>Work!F25</f>
        <v>Ēkas fasāžu un jumta restaurācija 1.kārta; autoruzraudzība</v>
      </c>
      <c r="G25" s="58">
        <f>Work!G25</f>
        <v>37207.24</v>
      </c>
      <c r="H25" s="147">
        <f t="shared" si="2"/>
        <v>17019.739999999998</v>
      </c>
      <c r="I25" s="147">
        <f>Work!O25</f>
        <v>20187.5</v>
      </c>
      <c r="J25" s="96">
        <v>26</v>
      </c>
      <c r="K25" s="93">
        <f>Work!R25</f>
        <v>0</v>
      </c>
      <c r="L25" s="94">
        <f>Work!O25</f>
        <v>20187.5</v>
      </c>
      <c r="M25" s="65" t="s">
        <v>33</v>
      </c>
      <c r="N25" s="67" t="s">
        <v>33</v>
      </c>
      <c r="O25" s="67" t="s">
        <v>157</v>
      </c>
    </row>
    <row r="26" spans="1:15" ht="38.25">
      <c r="A26" s="56">
        <f>Work!A26</f>
        <v>6</v>
      </c>
      <c r="B26" s="74" t="str">
        <f>Work!B26</f>
        <v>09.04.2021.</v>
      </c>
      <c r="C26" s="76" t="str">
        <f>Work!C26</f>
        <v>SIA "LOVE"</v>
      </c>
      <c r="D26" s="78" t="str">
        <f>Work!D26</f>
        <v>Ivonna Kalita</v>
      </c>
      <c r="E26" s="79" t="str">
        <f>Work!E26</f>
        <v>Stūrmaņu iela 6</v>
      </c>
      <c r="F26" s="57" t="str">
        <f>Work!F26</f>
        <v>Ēkas fasāžu un jumta restaurācija 1.kārta; autoruzraudzība</v>
      </c>
      <c r="G26" s="58">
        <f>Work!G26</f>
        <v>30161.34</v>
      </c>
      <c r="H26" s="147">
        <f t="shared" si="2"/>
        <v>11435.05</v>
      </c>
      <c r="I26" s="147">
        <f>Work!O26</f>
        <v>18726.29</v>
      </c>
      <c r="J26" s="96">
        <v>26</v>
      </c>
      <c r="K26" s="93">
        <f>Work!R26</f>
        <v>0</v>
      </c>
      <c r="L26" s="94">
        <f>Work!O26</f>
        <v>18726.29</v>
      </c>
      <c r="M26" s="159" t="s">
        <v>152</v>
      </c>
      <c r="N26" s="160" t="s">
        <v>151</v>
      </c>
      <c r="O26" s="163"/>
    </row>
    <row r="27" spans="1:15" ht="51">
      <c r="A27" s="56">
        <f>Work!A27</f>
        <v>7</v>
      </c>
      <c r="B27" s="74" t="str">
        <f>Work!B27</f>
        <v>09.04.2021.</v>
      </c>
      <c r="C27" s="76" t="str">
        <f>Work!C27</f>
        <v>Atvars Liepa</v>
      </c>
      <c r="D27" s="78" t="str">
        <f>Work!D27</f>
        <v>Atvars Liepa</v>
      </c>
      <c r="E27" s="79" t="str">
        <f>Work!E27</f>
        <v>A.Pumpura iela 16</v>
      </c>
      <c r="F27" s="57" t="str">
        <f>Work!F27</f>
        <v>Ēkas fasāžu un jumta restaurācijas 1.kārta (jumta restaurācija); autoruzraudzība</v>
      </c>
      <c r="G27" s="58">
        <f>Work!G27</f>
        <v>30559.8</v>
      </c>
      <c r="H27" s="147">
        <f t="shared" si="2"/>
        <v>10334.8</v>
      </c>
      <c r="I27" s="147">
        <f>Work!O27</f>
        <v>20225</v>
      </c>
      <c r="J27" s="96">
        <v>24</v>
      </c>
      <c r="K27" s="93">
        <f>Work!R27</f>
        <v>0</v>
      </c>
      <c r="L27" s="94">
        <f>Work!O27</f>
        <v>20225</v>
      </c>
      <c r="M27" s="159" t="s">
        <v>154</v>
      </c>
      <c r="N27" s="160" t="s">
        <v>153</v>
      </c>
      <c r="O27" s="163"/>
    </row>
    <row r="28" spans="1:15" ht="51">
      <c r="A28" s="56">
        <f>Work!A28</f>
        <v>8</v>
      </c>
      <c r="B28" s="74" t="str">
        <f>Work!B28</f>
        <v>09.04.2021.</v>
      </c>
      <c r="C28" s="76" t="str">
        <f>Work!C28</f>
        <v>SIA "BRUINO"</v>
      </c>
      <c r="D28" s="78" t="str">
        <f>Work!D28</f>
        <v>Antons Fetisovs</v>
      </c>
      <c r="E28" s="79" t="str">
        <f>Work!E28</f>
        <v>Republikas iela 26/28</v>
      </c>
      <c r="F28" s="57" t="str">
        <f>Work!F28</f>
        <v>Ēkas fasāžu un jumta restaurācijas 1.kārta (jumta restaurācija); autoruzraudzība</v>
      </c>
      <c r="G28" s="58">
        <f>Work!G28</f>
        <v>53330.13</v>
      </c>
      <c r="H28" s="147">
        <f t="shared" si="2"/>
        <v>33060.13</v>
      </c>
      <c r="I28" s="147">
        <f>Work!O28</f>
        <v>20270</v>
      </c>
      <c r="J28" s="96">
        <v>25.75</v>
      </c>
      <c r="K28" s="93">
        <f>Work!R28</f>
        <v>0</v>
      </c>
      <c r="L28" s="94">
        <f>Work!O28</f>
        <v>20270</v>
      </c>
      <c r="M28" s="159" t="s">
        <v>143</v>
      </c>
      <c r="N28" s="94">
        <v>20270</v>
      </c>
      <c r="O28" s="163"/>
    </row>
    <row r="29" spans="1:15" ht="25.5">
      <c r="A29" s="56">
        <f>Work!A29</f>
        <v>9</v>
      </c>
      <c r="B29" s="74" t="str">
        <f>Work!B29</f>
        <v>12.04.2021.</v>
      </c>
      <c r="C29" s="76" t="str">
        <f>Work!C29</f>
        <v>Liepājas Lutera ev.lut. draudze</v>
      </c>
      <c r="D29" s="78" t="str">
        <f>Work!D29</f>
        <v>Uģis Deķeris</v>
      </c>
      <c r="E29" s="79" t="str">
        <f>Work!E29</f>
        <v>Jelgavas iela 62</v>
      </c>
      <c r="F29" s="57" t="str">
        <f>Work!F29</f>
        <v>Jumta, sienu un logu ailu restaurācija</v>
      </c>
      <c r="G29" s="58">
        <f>Work!G29</f>
        <v>129974.35</v>
      </c>
      <c r="H29" s="58">
        <f t="shared" si="2"/>
        <v>110000</v>
      </c>
      <c r="I29" s="58">
        <v>19974.35</v>
      </c>
      <c r="J29" s="96">
        <v>23</v>
      </c>
      <c r="K29" s="93">
        <f>Work!R29</f>
        <v>0</v>
      </c>
      <c r="L29" s="94">
        <f>Work!O29</f>
        <v>16507.73</v>
      </c>
      <c r="M29" s="159" t="s">
        <v>145</v>
      </c>
      <c r="N29" s="160">
        <v>16507.73</v>
      </c>
      <c r="O29" s="163"/>
    </row>
    <row r="30" spans="1:15" ht="4.5" customHeight="1">
      <c r="A30" s="56">
        <f>Work!A30</f>
        <v>0</v>
      </c>
      <c r="B30" s="74">
        <f>Work!B30</f>
        <v>0</v>
      </c>
      <c r="C30" s="76">
        <f>Work!C30</f>
        <v>0</v>
      </c>
      <c r="D30" s="78">
        <f>Work!D30</f>
        <v>0</v>
      </c>
      <c r="E30" s="79">
        <f>Work!E30</f>
        <v>0</v>
      </c>
      <c r="F30" s="57">
        <f>Work!F30</f>
        <v>0</v>
      </c>
      <c r="G30" s="58">
        <f>Work!G30</f>
        <v>0</v>
      </c>
      <c r="H30" s="147">
        <f t="shared" si="2"/>
        <v>0</v>
      </c>
      <c r="I30" s="147">
        <f>Work!O30</f>
        <v>0</v>
      </c>
      <c r="J30" s="96">
        <f>Work!P30</f>
        <v>0</v>
      </c>
      <c r="K30" s="93">
        <f>Work!R30</f>
        <v>0</v>
      </c>
      <c r="L30" s="94">
        <f>Work!O30</f>
        <v>0</v>
      </c>
      <c r="M30" s="66"/>
      <c r="N30" s="67"/>
      <c r="O30" s="105"/>
    </row>
    <row r="31" spans="1:15" ht="25.5">
      <c r="A31" s="56">
        <f>Work!A31</f>
        <v>10</v>
      </c>
      <c r="B31" s="74" t="str">
        <f>Work!B31</f>
        <v>13.04.2021.</v>
      </c>
      <c r="C31" s="76" t="str">
        <f>Work!C31</f>
        <v>Vineta Trumpeniece</v>
      </c>
      <c r="D31" s="78" t="str">
        <f>Work!D31</f>
        <v>Vineta Trumpeniece</v>
      </c>
      <c r="E31" s="79" t="str">
        <f>Work!E31</f>
        <v>Bāriņu iela 31</v>
      </c>
      <c r="F31" s="57" t="str">
        <f>Work!F31</f>
        <v>Telpas Nr.12 restaurācija</v>
      </c>
      <c r="G31" s="58">
        <f>Work!G31</f>
        <v>14670.74</v>
      </c>
      <c r="H31" s="147">
        <f t="shared" si="2"/>
        <v>3667.6900000000005</v>
      </c>
      <c r="I31" s="147">
        <v>11003.05</v>
      </c>
      <c r="J31" s="96">
        <v>23</v>
      </c>
      <c r="K31" s="93">
        <f>Work!R31</f>
        <v>0</v>
      </c>
      <c r="L31" s="137">
        <f>Work!O31</f>
        <v>10727.95</v>
      </c>
      <c r="M31" s="66"/>
      <c r="N31" s="67"/>
      <c r="O31" s="105"/>
    </row>
    <row r="32" spans="1:15" ht="38.25">
      <c r="A32" s="56">
        <f>Work!A32</f>
        <v>11</v>
      </c>
      <c r="B32" s="74" t="str">
        <f>Work!B32</f>
        <v>14.04.2021.</v>
      </c>
      <c r="C32" s="76" t="str">
        <f>Work!C32</f>
        <v>Gustavs Pelēcis, Liene Eltermane</v>
      </c>
      <c r="D32" s="78" t="str">
        <f>Work!D32</f>
        <v>Gustavs Pelēcis, Liene Eltermane</v>
      </c>
      <c r="E32" s="79" t="str">
        <f>Work!E32</f>
        <v>F.Brīvzemnieka iela 58</v>
      </c>
      <c r="F32" s="57" t="str">
        <f>Work!F32</f>
        <v>Ēkas fasāžu restaurācijas 3.kārta</v>
      </c>
      <c r="G32" s="58">
        <f>Work!G32</f>
        <v>10257.88</v>
      </c>
      <c r="H32" s="147">
        <f t="shared" si="2"/>
        <v>3393.909999999999</v>
      </c>
      <c r="I32" s="147">
        <v>6863.97</v>
      </c>
      <c r="J32" s="96">
        <v>28</v>
      </c>
      <c r="K32" s="93">
        <f>Work!R32</f>
        <v>0</v>
      </c>
      <c r="L32" s="137">
        <f>Work!O32</f>
        <v>3964.87</v>
      </c>
      <c r="M32" s="66" t="s">
        <v>33</v>
      </c>
      <c r="N32" s="67" t="s">
        <v>33</v>
      </c>
      <c r="O32" s="67" t="s">
        <v>157</v>
      </c>
    </row>
    <row r="33" spans="1:15" ht="38.25">
      <c r="A33" s="56">
        <f>Work!A33</f>
        <v>12</v>
      </c>
      <c r="B33" s="74" t="str">
        <f>Work!B33</f>
        <v>14.04.2021.</v>
      </c>
      <c r="C33" s="76" t="str">
        <f>Work!C33</f>
        <v>Dzīvokļu īpašnieku kopība</v>
      </c>
      <c r="D33" s="78" t="str">
        <f>Work!D33</f>
        <v>DZĪB "Peldu 38"</v>
      </c>
      <c r="E33" s="79" t="str">
        <f>Work!E33</f>
        <v>Peldu iela 38</v>
      </c>
      <c r="F33" s="57" t="str">
        <f>Work!F33</f>
        <v>Ēkas fasāžu un jumta restaurācijas 2.kārta (jumta restaurācija)</v>
      </c>
      <c r="G33" s="58">
        <f>Work!G33</f>
        <v>46446.35</v>
      </c>
      <c r="H33" s="147">
        <f t="shared" si="2"/>
        <v>26446.35</v>
      </c>
      <c r="I33" s="147">
        <f>Work!O33</f>
        <v>20000</v>
      </c>
      <c r="J33" s="96">
        <v>24.5</v>
      </c>
      <c r="K33" s="93">
        <f>Work!R33</f>
        <v>0</v>
      </c>
      <c r="L33" s="94">
        <f>Work!O33</f>
        <v>20000</v>
      </c>
      <c r="M33" s="159" t="s">
        <v>136</v>
      </c>
      <c r="N33" s="94">
        <v>20000</v>
      </c>
      <c r="O33" s="36"/>
    </row>
    <row r="34" spans="1:15" ht="38.25">
      <c r="A34" s="151">
        <v>13</v>
      </c>
      <c r="B34" s="152">
        <f>Work!B34</f>
        <v>44300</v>
      </c>
      <c r="C34" s="153" t="str">
        <f>Work!C34</f>
        <v>Dzīvokļu īpašnieku kopība</v>
      </c>
      <c r="D34" s="154" t="str">
        <f>Work!D34</f>
        <v>SIA "MultiHouse"</v>
      </c>
      <c r="E34" s="155" t="str">
        <f>Work!E34</f>
        <v>Uliha iela 49</v>
      </c>
      <c r="F34" s="156" t="str">
        <f>Work!F34</f>
        <v>Ēkas jumta daļas restaurācija</v>
      </c>
      <c r="G34" s="157">
        <f>Work!G34</f>
        <v>24162.02</v>
      </c>
      <c r="H34" s="157">
        <f t="shared" si="2"/>
        <v>6040.5</v>
      </c>
      <c r="I34" s="157">
        <f>Work!O34</f>
        <v>18121.52</v>
      </c>
      <c r="J34" s="158">
        <f>Work!P34</f>
        <v>0</v>
      </c>
      <c r="K34" s="71">
        <f>Work!R34</f>
        <v>0</v>
      </c>
      <c r="L34" s="111">
        <v>0</v>
      </c>
      <c r="M34" s="66"/>
      <c r="N34" s="67"/>
      <c r="O34" s="16" t="s">
        <v>133</v>
      </c>
    </row>
    <row r="35" spans="1:15" ht="12.75">
      <c r="A35" s="17"/>
      <c r="B35" s="22"/>
      <c r="C35" s="20"/>
      <c r="D35" s="49"/>
      <c r="E35" s="23"/>
      <c r="F35" s="63" t="s">
        <v>17</v>
      </c>
      <c r="G35" s="62">
        <f>SUM(G19:G34)</f>
        <v>476614.42</v>
      </c>
      <c r="H35" s="62">
        <f>SUM(H19:H34)</f>
        <v>253627.33500000002</v>
      </c>
      <c r="I35" s="62">
        <f>SUM(I19:I34)</f>
        <v>222987.085</v>
      </c>
      <c r="J35" s="62"/>
      <c r="K35" s="62">
        <f>SUM(K19:K34)</f>
        <v>0</v>
      </c>
      <c r="L35" s="62">
        <f>SUM(L19:L34)</f>
        <v>198224.74500000002</v>
      </c>
      <c r="M35" s="62"/>
      <c r="N35" s="62">
        <f>SUM(N19:N34)</f>
        <v>74469.98</v>
      </c>
      <c r="O35" s="62"/>
    </row>
    <row r="36" spans="1:15" ht="30.75" customHeight="1">
      <c r="A36" s="24"/>
      <c r="B36" s="25"/>
      <c r="C36" s="26"/>
      <c r="D36" s="27"/>
      <c r="E36" s="28"/>
      <c r="F36" s="33"/>
      <c r="G36" s="34"/>
      <c r="H36" s="34"/>
      <c r="I36" s="35"/>
      <c r="J36" s="24"/>
      <c r="K36" s="30"/>
      <c r="L36" s="31"/>
      <c r="M36" s="31"/>
      <c r="N36" s="29"/>
      <c r="O36" s="24"/>
    </row>
    <row r="37" spans="1:15" s="32" customFormat="1" ht="18" customHeight="1">
      <c r="A37" s="51"/>
      <c r="B37" s="50"/>
      <c r="C37" s="52"/>
      <c r="D37" s="52"/>
      <c r="E37" s="50"/>
      <c r="F37" s="59" t="s">
        <v>18</v>
      </c>
      <c r="G37" s="60">
        <f>G35+G16</f>
        <v>504726.08999999997</v>
      </c>
      <c r="H37" s="60">
        <f>H35+H16</f>
        <v>267493.34500000003</v>
      </c>
      <c r="I37" s="60">
        <f>I35+I16</f>
        <v>237232.745</v>
      </c>
      <c r="J37" s="53"/>
      <c r="K37" s="53"/>
      <c r="L37" s="126">
        <f>L35+L16</f>
        <v>212470.40500000003</v>
      </c>
      <c r="M37" s="113"/>
      <c r="N37" s="113">
        <f>N35+N16</f>
        <v>83781.62</v>
      </c>
      <c r="O37" s="55"/>
    </row>
    <row r="40" ht="12.75">
      <c r="C40" s="148"/>
    </row>
    <row r="41" spans="3:4" ht="12.75">
      <c r="C41" s="136"/>
      <c r="D41" s="4" t="s">
        <v>135</v>
      </c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2023-06-28T07:46:44Z</dcterms:modified>
  <cp:category/>
  <cp:version/>
  <cp:contentType/>
  <cp:contentStatus/>
</cp:coreProperties>
</file>