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ublic" sheetId="1" r:id="rId1"/>
  </sheets>
  <definedNames>
    <definedName name="_xlnm._FilterDatabase" localSheetId="0" hidden="1">'Public'!$P$4:$P$25</definedName>
  </definedNames>
  <calcPr fullCalcOnLoad="1"/>
</workbook>
</file>

<file path=xl/sharedStrings.xml><?xml version="1.0" encoding="utf-8"?>
<sst xmlns="http://schemas.openxmlformats.org/spreadsheetml/2006/main" count="238" uniqueCount="132">
  <si>
    <t>Projekta iesniegšanas 
datums</t>
  </si>
  <si>
    <t>Piezīmes</t>
  </si>
  <si>
    <t>Vērtējums punktos</t>
  </si>
  <si>
    <t>Kultūras pieminekļa adrese</t>
  </si>
  <si>
    <t xml:space="preserve">Darbu veids </t>
  </si>
  <si>
    <t>Dzīvokļu īpašnieku kopība</t>
  </si>
  <si>
    <t>Iesniedzēja pārstāvis</t>
  </si>
  <si>
    <t>Nr.</t>
  </si>
  <si>
    <t>Projekta iesniedzējs</t>
  </si>
  <si>
    <t>dokumentācija, būvdetaļas kopā:</t>
  </si>
  <si>
    <t>būvdarbi kopā:</t>
  </si>
  <si>
    <t>Projektu pieteikumi kopā:</t>
  </si>
  <si>
    <t>Būvdarbi ar PVN</t>
  </si>
  <si>
    <t>Būvdarbi bez PVN</t>
  </si>
  <si>
    <t>Autoratlīdzība ar PVN</t>
  </si>
  <si>
    <t>Autoratlīdzība bez PVN</t>
  </si>
  <si>
    <t>Atbalsta %</t>
  </si>
  <si>
    <t>Līdzfinansējums būvadarbiem (max20000)</t>
  </si>
  <si>
    <t>Līdzfinansējums autoratlīdzībai (max2000)</t>
  </si>
  <si>
    <t>Kopējais līdzfinasējums</t>
  </si>
  <si>
    <t>Būvuzraudzības izmaksas (ar PVN)</t>
  </si>
  <si>
    <t>Būvuzraudzības %</t>
  </si>
  <si>
    <t>0</t>
  </si>
  <si>
    <t>K.Valdemāra iela 16</t>
  </si>
  <si>
    <t>Iesniegtā projekta kopējās izmaksas, 
EUR (ar PVN)</t>
  </si>
  <si>
    <t>Iesniegtā projekta kopējās izmaksas, 
EUR (ar vai bezPVN)</t>
  </si>
  <si>
    <t>iepriekš būvuzraudzība</t>
  </si>
  <si>
    <t>nav</t>
  </si>
  <si>
    <t>SIA "BRUINO"</t>
  </si>
  <si>
    <t>Antons Fetisovs</t>
  </si>
  <si>
    <t>Ēkas fasāžu restaurācijas 1.kārta; autoruzraudzība</t>
  </si>
  <si>
    <t>Linda Ozoliņa</t>
  </si>
  <si>
    <t>F.Brīvzemnieka iela 26</t>
  </si>
  <si>
    <t>nav PVN maksātājs</t>
  </si>
  <si>
    <t xml:space="preserve">Dzīvokļu īpašnieku kopība </t>
  </si>
  <si>
    <t>DZĪB "K.Valdemāra 16"</t>
  </si>
  <si>
    <t>Ārdurvju restaurācija</t>
  </si>
  <si>
    <t>SIA "Warehouse properties"</t>
  </si>
  <si>
    <t>Zivju iela 2A</t>
  </si>
  <si>
    <t>Ivars Pilips-Matisons</t>
  </si>
  <si>
    <t>Bāriņu iela 24</t>
  </si>
  <si>
    <t>Divu logu restaurācija</t>
  </si>
  <si>
    <t>SIA "JUPAKS"</t>
  </si>
  <si>
    <t>Tatjana Ščerbakova</t>
  </si>
  <si>
    <t>Deniss Ščerbakovs</t>
  </si>
  <si>
    <t>Bāriņu iela 26</t>
  </si>
  <si>
    <t xml:space="preserve">Kopā līdzfinasējums </t>
  </si>
  <si>
    <t>kopējās izmaksas ar PVN</t>
  </si>
  <si>
    <t xml:space="preserve"> kopējās izmaksas bez PVN</t>
  </si>
  <si>
    <t>Līdzfinansējums būvdetaļām (max2000)</t>
  </si>
  <si>
    <t>Līdzfinansējums dokumentācijai(max2000)</t>
  </si>
  <si>
    <t>Līdzekļi budžetā</t>
  </si>
  <si>
    <t>No pārtrauktierm līgumierm</t>
  </si>
  <si>
    <t>Budžetā kopā</t>
  </si>
  <si>
    <t>Deficīts</t>
  </si>
  <si>
    <t>Projektu iesniegumi pašvaldības līdzfinansējuma saņemšanai 2024.gadā</t>
  </si>
  <si>
    <t>06.03.2024.</t>
  </si>
  <si>
    <t>DZĪB "Baznīcas 18"</t>
  </si>
  <si>
    <t>Baznīcas iela 18</t>
  </si>
  <si>
    <t>11.03.2024.</t>
  </si>
  <si>
    <t>Ģirts Mikuts</t>
  </si>
  <si>
    <t>Ludviķa iela 27</t>
  </si>
  <si>
    <t>Ēkas fasāžu arhitektoniski mākslinieciskā izpēte</t>
  </si>
  <si>
    <t>15.03.2024.</t>
  </si>
  <si>
    <t>DZĪB "Toma nami"</t>
  </si>
  <si>
    <t>Toma iela 43</t>
  </si>
  <si>
    <t>Ēkas jumta arhitektoniski mākslinieciskā izpēte un ārdurvju restaurācija</t>
  </si>
  <si>
    <t>50 un 75</t>
  </si>
  <si>
    <t>26.03.2024.</t>
  </si>
  <si>
    <t>Reinis Ratnieks</t>
  </si>
  <si>
    <t>Uliha iela 53</t>
  </si>
  <si>
    <t>27.03.2024.</t>
  </si>
  <si>
    <t>Nr.p.k.</t>
  </si>
  <si>
    <t>02.04.2024.</t>
  </si>
  <si>
    <t>SIA "10Kcloud"</t>
  </si>
  <si>
    <t>Ivars Mileika</t>
  </si>
  <si>
    <t>O.Kalpaka iela 5/9</t>
  </si>
  <si>
    <t>DZĪB "Graudu 34"</t>
  </si>
  <si>
    <t>Graudu iela 34</t>
  </si>
  <si>
    <t>Ēkas fasāžu un kāpņu telpas arhitektoniski mākslinieciskā izpēte</t>
  </si>
  <si>
    <t>03.04.2024.</t>
  </si>
  <si>
    <t>Verandas restaurācijas 2.kārta; autoruzraudzība</t>
  </si>
  <si>
    <t>Ēkas fasāžu restaurācijas 8.kārta</t>
  </si>
  <si>
    <t>SIA "Liepājas restaurācijas centrs"</t>
  </si>
  <si>
    <t>SIA "Liepājas namu apsaimniekotājs"</t>
  </si>
  <si>
    <t>Alejas iela 6 (dzīv. Nr.5-10)</t>
  </si>
  <si>
    <t>Kopīpašnieki</t>
  </si>
  <si>
    <t>Jolanta Zālmansone</t>
  </si>
  <si>
    <t>Graudu iela 40</t>
  </si>
  <si>
    <t>Ēkas jumta arhitektoniski mākslinieciskā izpēte un fasāžu vienkāršotās atjaunošanas dokumentācija</t>
  </si>
  <si>
    <t>SIA "SP Products"</t>
  </si>
  <si>
    <t>Uffe Svalgaard</t>
  </si>
  <si>
    <t>Zivju iela 2</t>
  </si>
  <si>
    <t>Līga Kandevica-Puļķe</t>
  </si>
  <si>
    <t>Bāriņu iela 20</t>
  </si>
  <si>
    <t>Četru logu izgatavošana</t>
  </si>
  <si>
    <t>Peldu iela 2</t>
  </si>
  <si>
    <t>Tirgoņu iela 20</t>
  </si>
  <si>
    <t>Analogu ārdurvju izgatavošana</t>
  </si>
  <si>
    <t>Tirgoņu 17</t>
  </si>
  <si>
    <t>Ēkas fasāžu arhitektoniski mākslinieciskā izpēte un tehniskā apsekošana; ārdurvju restaurācija</t>
  </si>
  <si>
    <t>Liudmila Kukleva</t>
  </si>
  <si>
    <t>Kūrmājas prospekts 19</t>
  </si>
  <si>
    <t>Fasādes restaurācijas 3.kārta; autoruzraudzība</t>
  </si>
  <si>
    <t>Tirgoņu iela 15</t>
  </si>
  <si>
    <t>SIA "Skvēra nams"</t>
  </si>
  <si>
    <t>Silvija Stankeviča</t>
  </si>
  <si>
    <t>Lielā iela 7</t>
  </si>
  <si>
    <t>Ēkas 1.stāva arhitektoniski mākslinieciskā izpēte</t>
  </si>
  <si>
    <t>SIA "Realto Vento"</t>
  </si>
  <si>
    <t>Inese Krasovska</t>
  </si>
  <si>
    <t>A.Pumpura iela 10</t>
  </si>
  <si>
    <t>Vārtu restaurācija</t>
  </si>
  <si>
    <t>Ēkas 002 arhitektoniski mākslinieciskā izpēte</t>
  </si>
  <si>
    <t>Ēkas fasāžu un jumta arhitektoniski mākslinieciskā izpēte</t>
  </si>
  <si>
    <t>Zivju iela 10/12 (001)</t>
  </si>
  <si>
    <t>Zivju iela 10/12 (002)</t>
  </si>
  <si>
    <t>Noliktavu (ēkas 003 un 004) fasāžu restaurācija; autoruzraudzība</t>
  </si>
  <si>
    <t>Ēkas 002 fasādes restaurācijas 1.kārta; autoruzraudzība</t>
  </si>
  <si>
    <t>Ēkas 001 ārdurvju restaurācija</t>
  </si>
  <si>
    <t>Pārvaldes ēkas arhitektoniski mākslinieciskā izpēte</t>
  </si>
  <si>
    <t>PVN maksātāji</t>
  </si>
  <si>
    <t>Ozolkoka noteku izbūve noliktavu ēkām 003 un 004</t>
  </si>
  <si>
    <t xml:space="preserve">Pavisam kopā </t>
  </si>
  <si>
    <t>Dekoratīvās plāksnītes</t>
  </si>
  <si>
    <t>Ārdurvju restaurācija un analogu ārdurvju izgatavošana</t>
  </si>
  <si>
    <t>Ēkas fasāžu restaurācijas 2.kārta</t>
  </si>
  <si>
    <t>Analogu ārdurvju remonts</t>
  </si>
  <si>
    <t>Komisijas lēmums Nr.27/2.2.31.1</t>
  </si>
  <si>
    <t xml:space="preserve">Komisijas lēmums Nr.26/2.2.31.1 </t>
  </si>
  <si>
    <t>Ēkas fasāžu arhitektoniski mākslinieciskā izpēte un tehniskā apsekošana</t>
  </si>
  <si>
    <t>piešķirti 50000 EUR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</si>
</sst>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0.0"/>
    <numFmt numFmtId="183" formatCode="mmm/yyyy"/>
    <numFmt numFmtId="184" formatCode="0.000"/>
    <numFmt numFmtId="185" formatCode="0.00;[Red]0.00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  <numFmt numFmtId="190" formatCode="0.000000"/>
    <numFmt numFmtId="191" formatCode="0.00000"/>
    <numFmt numFmtId="192" formatCode="0.0000"/>
    <numFmt numFmtId="193" formatCode="[$-426]dddd\,\ yyyy\.\ &quot;gada&quot;\ d\.\ mm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i/>
      <sz val="10"/>
      <color rgb="FF000000"/>
      <name val="Calibri"/>
      <family val="2"/>
    </font>
    <font>
      <b/>
      <sz val="2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u val="single"/>
      <sz val="10"/>
      <color rgb="FFFF0000"/>
      <name val="Calibri"/>
      <family val="2"/>
    </font>
    <font>
      <b/>
      <u val="single"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0" applyFont="1" applyAlignment="1">
      <alignment horizontal="left" vertical="top"/>
    </xf>
    <xf numFmtId="0" fontId="50" fillId="0" borderId="10" xfId="0" applyFont="1" applyFill="1" applyBorder="1" applyAlignment="1">
      <alignment horizontal="left" vertical="center" wrapText="1"/>
    </xf>
    <xf numFmtId="2" fontId="49" fillId="0" borderId="0" xfId="0" applyNumberFormat="1" applyFont="1" applyAlignment="1">
      <alignment horizontal="center"/>
    </xf>
    <xf numFmtId="2" fontId="50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/>
    </xf>
    <xf numFmtId="14" fontId="49" fillId="33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vertical="top" wrapText="1"/>
    </xf>
    <xf numFmtId="0" fontId="49" fillId="33" borderId="0" xfId="0" applyFont="1" applyFill="1" applyBorder="1" applyAlignment="1">
      <alignment horizontal="center" vertical="center"/>
    </xf>
    <xf numFmtId="14" fontId="49" fillId="33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14" fontId="53" fillId="33" borderId="0" xfId="0" applyNumberFormat="1" applyFont="1" applyFill="1" applyBorder="1" applyAlignment="1">
      <alignment horizontal="center" vertical="center"/>
    </xf>
    <xf numFmtId="14" fontId="49" fillId="33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3" fillId="33" borderId="0" xfId="0" applyFont="1" applyFill="1" applyBorder="1" applyAlignment="1">
      <alignment horizontal="right" vertical="top" wrapText="1"/>
    </xf>
    <xf numFmtId="2" fontId="54" fillId="33" borderId="0" xfId="0" applyNumberFormat="1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center" vertical="center"/>
    </xf>
    <xf numFmtId="2" fontId="49" fillId="6" borderId="10" xfId="0" applyNumberFormat="1" applyFont="1" applyFill="1" applyBorder="1" applyAlignment="1">
      <alignment horizontal="center" vertical="center" wrapText="1"/>
    </xf>
    <xf numFmtId="14" fontId="53" fillId="6" borderId="10" xfId="0" applyNumberFormat="1" applyFont="1" applyFill="1" applyBorder="1" applyAlignment="1">
      <alignment horizontal="center" vertical="top"/>
    </xf>
    <xf numFmtId="0" fontId="49" fillId="6" borderId="10" xfId="0" applyFont="1" applyFill="1" applyBorder="1" applyAlignment="1">
      <alignment horizontal="left" vertical="top" wrapText="1"/>
    </xf>
    <xf numFmtId="0" fontId="49" fillId="6" borderId="10" xfId="0" applyFont="1" applyFill="1" applyBorder="1" applyAlignment="1">
      <alignment vertical="top" wrapText="1"/>
    </xf>
    <xf numFmtId="14" fontId="49" fillId="6" borderId="10" xfId="0" applyNumberFormat="1" applyFont="1" applyFill="1" applyBorder="1" applyAlignment="1">
      <alignment horizontal="center" vertical="top" wrapText="1"/>
    </xf>
    <xf numFmtId="0" fontId="53" fillId="6" borderId="10" xfId="0" applyFont="1" applyFill="1" applyBorder="1" applyAlignment="1">
      <alignment horizontal="left" vertical="top" wrapText="1"/>
    </xf>
    <xf numFmtId="14" fontId="49" fillId="6" borderId="10" xfId="0" applyNumberFormat="1" applyFont="1" applyFill="1" applyBorder="1" applyAlignment="1">
      <alignment horizontal="center" vertical="top"/>
    </xf>
    <xf numFmtId="0" fontId="53" fillId="6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vertical="top"/>
    </xf>
    <xf numFmtId="0" fontId="49" fillId="6" borderId="11" xfId="0" applyFont="1" applyFill="1" applyBorder="1" applyAlignment="1">
      <alignment horizontal="center" vertical="center"/>
    </xf>
    <xf numFmtId="2" fontId="49" fillId="6" borderId="11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right"/>
    </xf>
    <xf numFmtId="2" fontId="55" fillId="0" borderId="10" xfId="0" applyNumberFormat="1" applyFont="1" applyBorder="1" applyAlignment="1">
      <alignment horizontal="center"/>
    </xf>
    <xf numFmtId="0" fontId="56" fillId="33" borderId="10" xfId="0" applyFont="1" applyFill="1" applyBorder="1" applyAlignment="1">
      <alignment horizontal="right" vertical="top" wrapText="1"/>
    </xf>
    <xf numFmtId="2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top" wrapText="1"/>
    </xf>
    <xf numFmtId="1" fontId="49" fillId="6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 wrapText="1"/>
    </xf>
    <xf numFmtId="14" fontId="49" fillId="6" borderId="11" xfId="0" applyNumberFormat="1" applyFont="1" applyFill="1" applyBorder="1" applyAlignment="1">
      <alignment horizontal="center" vertical="top"/>
    </xf>
    <xf numFmtId="0" fontId="49" fillId="6" borderId="11" xfId="0" applyFont="1" applyFill="1" applyBorder="1" applyAlignment="1">
      <alignment horizontal="left" vertical="top" wrapText="1"/>
    </xf>
    <xf numFmtId="0" fontId="49" fillId="6" borderId="11" xfId="0" applyFont="1" applyFill="1" applyBorder="1" applyAlignment="1">
      <alignment vertical="top" wrapText="1"/>
    </xf>
    <xf numFmtId="2" fontId="49" fillId="6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left"/>
    </xf>
    <xf numFmtId="2" fontId="49" fillId="34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 wrapText="1"/>
    </xf>
    <xf numFmtId="2" fontId="49" fillId="36" borderId="11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top" wrapText="1"/>
    </xf>
    <xf numFmtId="0" fontId="49" fillId="36" borderId="0" xfId="0" applyFont="1" applyFill="1" applyAlignment="1">
      <alignment horizontal="left"/>
    </xf>
    <xf numFmtId="0" fontId="49" fillId="23" borderId="0" xfId="0" applyFont="1" applyFill="1" applyAlignment="1">
      <alignment horizontal="left"/>
    </xf>
    <xf numFmtId="0" fontId="53" fillId="6" borderId="11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2" fontId="49" fillId="37" borderId="10" xfId="0" applyNumberFormat="1" applyFont="1" applyFill="1" applyBorder="1" applyAlignment="1">
      <alignment horizontal="center" vertical="center"/>
    </xf>
    <xf numFmtId="2" fontId="49" fillId="37" borderId="10" xfId="0" applyNumberFormat="1" applyFont="1" applyFill="1" applyBorder="1" applyAlignment="1">
      <alignment horizontal="center" vertical="center" wrapText="1"/>
    </xf>
    <xf numFmtId="2" fontId="49" fillId="37" borderId="11" xfId="0" applyNumberFormat="1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wrapText="1"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Fill="1" applyAlignment="1">
      <alignment/>
    </xf>
    <xf numFmtId="2" fontId="57" fillId="0" borderId="0" xfId="0" applyNumberFormat="1" applyFont="1" applyAlignment="1">
      <alignment horizontal="center"/>
    </xf>
    <xf numFmtId="2" fontId="53" fillId="33" borderId="10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Fill="1" applyAlignment="1">
      <alignment wrapText="1"/>
    </xf>
    <xf numFmtId="0" fontId="49" fillId="35" borderId="11" xfId="0" applyFont="1" applyFill="1" applyBorder="1" applyAlignment="1">
      <alignment horizontal="left" vertical="top" wrapText="1"/>
    </xf>
    <xf numFmtId="2" fontId="29" fillId="36" borderId="11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2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4.421875" style="3" customWidth="1"/>
    <col min="2" max="2" width="10.8515625" style="3" customWidth="1"/>
    <col min="3" max="3" width="19.421875" style="4" customWidth="1"/>
    <col min="4" max="4" width="16.28125" style="4" customWidth="1"/>
    <col min="5" max="5" width="18.7109375" style="1" customWidth="1"/>
    <col min="6" max="6" width="24.57421875" style="9" customWidth="1"/>
    <col min="7" max="12" width="10.28125" style="13" customWidth="1"/>
    <col min="13" max="13" width="10.8515625" style="13" customWidth="1"/>
    <col min="14" max="14" width="10.28125" style="13" customWidth="1"/>
    <col min="15" max="15" width="10.8515625" style="13" customWidth="1"/>
    <col min="16" max="17" width="9.140625" style="5" customWidth="1"/>
    <col min="18" max="18" width="14.140625" style="5" customWidth="1"/>
    <col min="19" max="19" width="10.7109375" style="3" customWidth="1"/>
    <col min="20" max="20" width="13.7109375" style="3" customWidth="1"/>
    <col min="21" max="21" width="15.00390625" style="11" customWidth="1"/>
    <col min="22" max="16384" width="8.8515625" style="1" customWidth="1"/>
  </cols>
  <sheetData>
    <row r="1" ht="24.75" customHeight="1"/>
    <row r="2" spans="1:21" ht="32.25" customHeight="1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ht="15" customHeight="1">
      <c r="F3" s="10"/>
    </row>
    <row r="4" spans="1:21" ht="104.25" customHeight="1">
      <c r="A4" s="6" t="s">
        <v>72</v>
      </c>
      <c r="B4" s="7" t="s">
        <v>0</v>
      </c>
      <c r="C4" s="6" t="s">
        <v>8</v>
      </c>
      <c r="D4" s="7" t="s">
        <v>6</v>
      </c>
      <c r="E4" s="7" t="s">
        <v>3</v>
      </c>
      <c r="F4" s="7" t="s">
        <v>4</v>
      </c>
      <c r="G4" s="14" t="s">
        <v>25</v>
      </c>
      <c r="H4" s="14" t="s">
        <v>47</v>
      </c>
      <c r="I4" s="14" t="s">
        <v>48</v>
      </c>
      <c r="J4" s="14" t="s">
        <v>14</v>
      </c>
      <c r="K4" s="14" t="s">
        <v>15</v>
      </c>
      <c r="L4" s="14" t="s">
        <v>16</v>
      </c>
      <c r="M4" s="14" t="s">
        <v>49</v>
      </c>
      <c r="N4" s="14" t="s">
        <v>50</v>
      </c>
      <c r="O4" s="14" t="s">
        <v>19</v>
      </c>
      <c r="P4" s="8" t="s">
        <v>2</v>
      </c>
      <c r="Q4" s="8" t="s">
        <v>21</v>
      </c>
      <c r="R4" s="8" t="s">
        <v>20</v>
      </c>
      <c r="S4" s="7" t="s">
        <v>46</v>
      </c>
      <c r="T4" s="7" t="s">
        <v>26</v>
      </c>
      <c r="U4" s="12" t="s">
        <v>1</v>
      </c>
    </row>
    <row r="5" spans="1:21" ht="27">
      <c r="A5" s="16">
        <v>11</v>
      </c>
      <c r="B5" s="21" t="s">
        <v>80</v>
      </c>
      <c r="C5" s="101" t="s">
        <v>37</v>
      </c>
      <c r="D5" s="19" t="s">
        <v>91</v>
      </c>
      <c r="E5" s="22" t="s">
        <v>38</v>
      </c>
      <c r="F5" s="85" t="s">
        <v>122</v>
      </c>
      <c r="G5" s="69">
        <v>5273.66</v>
      </c>
      <c r="H5" s="69">
        <v>5273.66</v>
      </c>
      <c r="I5" s="69">
        <v>4358.4</v>
      </c>
      <c r="J5" s="69"/>
      <c r="K5" s="69"/>
      <c r="L5" s="98">
        <v>50</v>
      </c>
      <c r="M5" s="69">
        <v>2000</v>
      </c>
      <c r="N5" s="69"/>
      <c r="O5" s="69">
        <f aca="true" t="shared" si="0" ref="O5:O24">M5+N5</f>
        <v>2000</v>
      </c>
      <c r="P5" s="16">
        <v>33</v>
      </c>
      <c r="Q5" s="16">
        <v>0</v>
      </c>
      <c r="R5" s="56" t="s">
        <v>22</v>
      </c>
      <c r="S5" s="69">
        <v>2000</v>
      </c>
      <c r="T5" s="72" t="s">
        <v>27</v>
      </c>
      <c r="U5" s="16"/>
    </row>
    <row r="6" spans="1:21" ht="54.75">
      <c r="A6" s="16">
        <v>15</v>
      </c>
      <c r="B6" s="21" t="s">
        <v>80</v>
      </c>
      <c r="C6" s="101" t="s">
        <v>42</v>
      </c>
      <c r="D6" s="19" t="s">
        <v>29</v>
      </c>
      <c r="E6" s="22" t="s">
        <v>99</v>
      </c>
      <c r="F6" s="85" t="s">
        <v>100</v>
      </c>
      <c r="G6" s="69">
        <v>6690.85</v>
      </c>
      <c r="H6" s="69">
        <v>7743.55</v>
      </c>
      <c r="I6" s="69">
        <v>6690.85</v>
      </c>
      <c r="J6" s="69"/>
      <c r="K6" s="69"/>
      <c r="L6" s="98" t="s">
        <v>67</v>
      </c>
      <c r="M6" s="69">
        <v>2000</v>
      </c>
      <c r="N6" s="69">
        <v>1258.5</v>
      </c>
      <c r="O6" s="69">
        <f t="shared" si="0"/>
        <v>3258.5</v>
      </c>
      <c r="P6" s="16">
        <v>26</v>
      </c>
      <c r="Q6" s="16">
        <v>0</v>
      </c>
      <c r="R6" s="56" t="s">
        <v>22</v>
      </c>
      <c r="S6" s="69">
        <v>3258.5</v>
      </c>
      <c r="T6" s="72" t="s">
        <v>27</v>
      </c>
      <c r="U6" s="16"/>
    </row>
    <row r="7" spans="1:21" ht="27">
      <c r="A7" s="99">
        <v>10</v>
      </c>
      <c r="B7" s="21" t="s">
        <v>80</v>
      </c>
      <c r="C7" s="101" t="s">
        <v>90</v>
      </c>
      <c r="D7" s="19" t="s">
        <v>91</v>
      </c>
      <c r="E7" s="22" t="s">
        <v>92</v>
      </c>
      <c r="F7" s="85" t="s">
        <v>113</v>
      </c>
      <c r="G7" s="69">
        <v>2682</v>
      </c>
      <c r="H7" s="69"/>
      <c r="I7" s="69">
        <v>2682</v>
      </c>
      <c r="J7" s="69"/>
      <c r="K7" s="69"/>
      <c r="L7" s="98">
        <v>75</v>
      </c>
      <c r="M7" s="69"/>
      <c r="N7" s="69">
        <v>2000</v>
      </c>
      <c r="O7" s="69">
        <f t="shared" si="0"/>
        <v>2000</v>
      </c>
      <c r="P7" s="16">
        <v>25</v>
      </c>
      <c r="Q7" s="16">
        <v>0</v>
      </c>
      <c r="R7" s="56" t="s">
        <v>22</v>
      </c>
      <c r="S7" s="69">
        <v>2000</v>
      </c>
      <c r="T7" s="72" t="s">
        <v>27</v>
      </c>
      <c r="U7" s="16"/>
    </row>
    <row r="8" spans="1:21" ht="41.25">
      <c r="A8" s="99">
        <v>16</v>
      </c>
      <c r="B8" s="21" t="s">
        <v>80</v>
      </c>
      <c r="C8" s="101" t="s">
        <v>42</v>
      </c>
      <c r="D8" s="19" t="s">
        <v>29</v>
      </c>
      <c r="E8" s="22" t="s">
        <v>104</v>
      </c>
      <c r="F8" s="85" t="s">
        <v>127</v>
      </c>
      <c r="G8" s="69">
        <v>6321.58</v>
      </c>
      <c r="H8" s="69">
        <v>0</v>
      </c>
      <c r="I8" s="69">
        <v>0</v>
      </c>
      <c r="J8" s="69"/>
      <c r="K8" s="69"/>
      <c r="L8" s="98">
        <v>50</v>
      </c>
      <c r="M8" s="69">
        <v>0</v>
      </c>
      <c r="N8" s="69"/>
      <c r="O8" s="69">
        <f t="shared" si="0"/>
        <v>0</v>
      </c>
      <c r="P8" s="16">
        <v>25</v>
      </c>
      <c r="Q8" s="16">
        <v>0</v>
      </c>
      <c r="R8" s="56" t="s">
        <v>22</v>
      </c>
      <c r="S8" s="69">
        <v>0</v>
      </c>
      <c r="T8" s="72" t="s">
        <v>27</v>
      </c>
      <c r="U8" s="15" t="s">
        <v>128</v>
      </c>
    </row>
    <row r="9" spans="1:21" s="2" customFormat="1" ht="43.5" customHeight="1">
      <c r="A9" s="99">
        <v>4</v>
      </c>
      <c r="B9" s="84" t="s">
        <v>68</v>
      </c>
      <c r="C9" s="19" t="s">
        <v>5</v>
      </c>
      <c r="D9" s="19" t="s">
        <v>69</v>
      </c>
      <c r="E9" s="22" t="s">
        <v>70</v>
      </c>
      <c r="F9" s="97" t="s">
        <v>114</v>
      </c>
      <c r="G9" s="69">
        <v>2340</v>
      </c>
      <c r="H9" s="69"/>
      <c r="I9" s="69">
        <v>2340</v>
      </c>
      <c r="J9" s="69"/>
      <c r="K9" s="69"/>
      <c r="L9" s="98">
        <v>75</v>
      </c>
      <c r="M9" s="69"/>
      <c r="N9" s="69">
        <v>1755</v>
      </c>
      <c r="O9" s="69">
        <f t="shared" si="0"/>
        <v>1755</v>
      </c>
      <c r="P9" s="16">
        <v>24</v>
      </c>
      <c r="Q9" s="16">
        <v>0</v>
      </c>
      <c r="R9" s="56" t="s">
        <v>22</v>
      </c>
      <c r="S9" s="69">
        <v>1755</v>
      </c>
      <c r="T9" s="72" t="s">
        <v>27</v>
      </c>
      <c r="U9" s="15"/>
    </row>
    <row r="10" spans="1:21" s="5" customFormat="1" ht="27">
      <c r="A10" s="16">
        <v>5</v>
      </c>
      <c r="B10" s="84" t="s">
        <v>73</v>
      </c>
      <c r="C10" s="101" t="s">
        <v>74</v>
      </c>
      <c r="D10" s="19" t="s">
        <v>75</v>
      </c>
      <c r="E10" s="19" t="s">
        <v>76</v>
      </c>
      <c r="F10" s="85" t="s">
        <v>120</v>
      </c>
      <c r="G10" s="69">
        <v>2884</v>
      </c>
      <c r="H10" s="69"/>
      <c r="I10" s="69">
        <v>2884</v>
      </c>
      <c r="J10" s="69"/>
      <c r="K10" s="69"/>
      <c r="L10" s="98">
        <v>75</v>
      </c>
      <c r="M10" s="69"/>
      <c r="N10" s="69">
        <v>2000</v>
      </c>
      <c r="O10" s="69">
        <f t="shared" si="0"/>
        <v>2000</v>
      </c>
      <c r="P10" s="16">
        <v>24</v>
      </c>
      <c r="Q10" s="16">
        <v>0</v>
      </c>
      <c r="R10" s="56" t="s">
        <v>22</v>
      </c>
      <c r="S10" s="69">
        <v>2000</v>
      </c>
      <c r="T10" s="72" t="s">
        <v>27</v>
      </c>
      <c r="U10" s="16"/>
    </row>
    <row r="11" spans="1:21" ht="27">
      <c r="A11" s="16">
        <v>7</v>
      </c>
      <c r="B11" s="84" t="s">
        <v>80</v>
      </c>
      <c r="C11" s="101" t="s">
        <v>83</v>
      </c>
      <c r="D11" s="19" t="s">
        <v>39</v>
      </c>
      <c r="E11" s="22" t="s">
        <v>40</v>
      </c>
      <c r="F11" s="22" t="s">
        <v>41</v>
      </c>
      <c r="G11" s="69">
        <v>4129.34</v>
      </c>
      <c r="H11" s="69"/>
      <c r="I11" s="69">
        <v>4129.34</v>
      </c>
      <c r="J11" s="69"/>
      <c r="K11" s="69"/>
      <c r="L11" s="98">
        <v>50</v>
      </c>
      <c r="M11" s="69">
        <v>2000</v>
      </c>
      <c r="N11" s="69"/>
      <c r="O11" s="69">
        <f t="shared" si="0"/>
        <v>2000</v>
      </c>
      <c r="P11" s="16">
        <v>23</v>
      </c>
      <c r="Q11" s="16">
        <v>0</v>
      </c>
      <c r="R11" s="56" t="s">
        <v>22</v>
      </c>
      <c r="S11" s="69">
        <v>2000</v>
      </c>
      <c r="T11" s="72" t="s">
        <v>27</v>
      </c>
      <c r="U11" s="16"/>
    </row>
    <row r="12" spans="1:21" ht="13.5">
      <c r="A12" s="16">
        <v>13</v>
      </c>
      <c r="B12" s="21" t="s">
        <v>80</v>
      </c>
      <c r="C12" s="101" t="s">
        <v>28</v>
      </c>
      <c r="D12" s="19" t="s">
        <v>29</v>
      </c>
      <c r="E12" s="22" t="s">
        <v>96</v>
      </c>
      <c r="F12" s="85" t="s">
        <v>36</v>
      </c>
      <c r="G12" s="69">
        <v>5510.8</v>
      </c>
      <c r="H12" s="69">
        <v>6668.07</v>
      </c>
      <c r="I12" s="69">
        <v>5510.8</v>
      </c>
      <c r="J12" s="69"/>
      <c r="K12" s="69"/>
      <c r="L12" s="98">
        <v>50</v>
      </c>
      <c r="M12" s="69">
        <v>2000</v>
      </c>
      <c r="N12" s="69"/>
      <c r="O12" s="69">
        <f t="shared" si="0"/>
        <v>2000</v>
      </c>
      <c r="P12" s="16">
        <v>23</v>
      </c>
      <c r="Q12" s="16">
        <v>0</v>
      </c>
      <c r="R12" s="56" t="s">
        <v>22</v>
      </c>
      <c r="S12" s="69">
        <v>2000</v>
      </c>
      <c r="T12" s="72" t="s">
        <v>27</v>
      </c>
      <c r="U12" s="16"/>
    </row>
    <row r="13" spans="1:21" ht="41.25">
      <c r="A13" s="16">
        <v>3</v>
      </c>
      <c r="B13" s="84" t="s">
        <v>63</v>
      </c>
      <c r="C13" s="19" t="s">
        <v>5</v>
      </c>
      <c r="D13" s="19" t="s">
        <v>64</v>
      </c>
      <c r="E13" s="19" t="s">
        <v>65</v>
      </c>
      <c r="F13" s="22" t="s">
        <v>66</v>
      </c>
      <c r="G13" s="69">
        <v>4761.6</v>
      </c>
      <c r="H13" s="69"/>
      <c r="I13" s="69">
        <v>4761.6</v>
      </c>
      <c r="J13" s="69"/>
      <c r="K13" s="69"/>
      <c r="L13" s="98" t="s">
        <v>67</v>
      </c>
      <c r="M13" s="69">
        <v>1990.8</v>
      </c>
      <c r="N13" s="69">
        <v>585</v>
      </c>
      <c r="O13" s="69">
        <f t="shared" si="0"/>
        <v>2575.8</v>
      </c>
      <c r="P13" s="16">
        <v>22.8</v>
      </c>
      <c r="Q13" s="16">
        <v>0</v>
      </c>
      <c r="R13" s="56" t="s">
        <v>22</v>
      </c>
      <c r="S13" s="69">
        <v>2575.8</v>
      </c>
      <c r="T13" s="72" t="s">
        <v>27</v>
      </c>
      <c r="U13" s="75"/>
    </row>
    <row r="14" spans="1:21" ht="13.5">
      <c r="A14" s="99">
        <v>12</v>
      </c>
      <c r="B14" s="21" t="s">
        <v>80</v>
      </c>
      <c r="C14" s="19" t="s">
        <v>93</v>
      </c>
      <c r="D14" s="19"/>
      <c r="E14" s="22" t="s">
        <v>94</v>
      </c>
      <c r="F14" s="85" t="s">
        <v>95</v>
      </c>
      <c r="G14" s="69">
        <v>4114</v>
      </c>
      <c r="H14" s="69">
        <v>4114</v>
      </c>
      <c r="I14" s="69">
        <v>3400</v>
      </c>
      <c r="J14" s="69"/>
      <c r="K14" s="69"/>
      <c r="L14" s="98">
        <v>50</v>
      </c>
      <c r="M14" s="69">
        <v>2000</v>
      </c>
      <c r="N14" s="69"/>
      <c r="O14" s="69">
        <f t="shared" si="0"/>
        <v>2000</v>
      </c>
      <c r="P14" s="16">
        <v>22.8</v>
      </c>
      <c r="Q14" s="16">
        <v>0</v>
      </c>
      <c r="R14" s="56" t="s">
        <v>22</v>
      </c>
      <c r="S14" s="69">
        <v>2000</v>
      </c>
      <c r="T14" s="72" t="s">
        <v>27</v>
      </c>
      <c r="U14" s="16"/>
    </row>
    <row r="15" spans="1:21" ht="41.25">
      <c r="A15" s="99">
        <v>20</v>
      </c>
      <c r="B15" s="21" t="s">
        <v>80</v>
      </c>
      <c r="C15" s="101" t="s">
        <v>42</v>
      </c>
      <c r="D15" s="19" t="s">
        <v>29</v>
      </c>
      <c r="E15" s="22" t="s">
        <v>116</v>
      </c>
      <c r="F15" s="85" t="s">
        <v>125</v>
      </c>
      <c r="G15" s="69">
        <v>18036.6</v>
      </c>
      <c r="H15" s="69">
        <v>21824.29</v>
      </c>
      <c r="I15" s="69">
        <v>18036.6</v>
      </c>
      <c r="J15" s="69"/>
      <c r="K15" s="69"/>
      <c r="L15" s="98">
        <v>50</v>
      </c>
      <c r="M15" s="69">
        <v>2000</v>
      </c>
      <c r="N15" s="69"/>
      <c r="O15" s="69">
        <f t="shared" si="0"/>
        <v>2000</v>
      </c>
      <c r="P15" s="16">
        <v>22.5</v>
      </c>
      <c r="Q15" s="16"/>
      <c r="R15" s="56"/>
      <c r="S15" s="69">
        <v>2000</v>
      </c>
      <c r="T15" s="72"/>
      <c r="U15" s="16"/>
    </row>
    <row r="16" spans="1:21" ht="27">
      <c r="A16" s="99">
        <v>2</v>
      </c>
      <c r="B16" s="84" t="s">
        <v>59</v>
      </c>
      <c r="C16" s="19" t="s">
        <v>5</v>
      </c>
      <c r="D16" s="19" t="s">
        <v>60</v>
      </c>
      <c r="E16" s="22" t="s">
        <v>61</v>
      </c>
      <c r="F16" s="100" t="s">
        <v>62</v>
      </c>
      <c r="G16" s="69">
        <v>1120</v>
      </c>
      <c r="H16" s="69"/>
      <c r="I16" s="69">
        <v>1120</v>
      </c>
      <c r="J16" s="69"/>
      <c r="K16" s="69"/>
      <c r="L16" s="98">
        <v>75</v>
      </c>
      <c r="M16" s="69"/>
      <c r="N16" s="69">
        <v>840</v>
      </c>
      <c r="O16" s="69">
        <f t="shared" si="0"/>
        <v>840</v>
      </c>
      <c r="P16" s="16">
        <v>22</v>
      </c>
      <c r="Q16" s="16">
        <v>0</v>
      </c>
      <c r="R16" s="93" t="s">
        <v>22</v>
      </c>
      <c r="S16" s="69">
        <v>840</v>
      </c>
      <c r="T16" s="57" t="s">
        <v>27</v>
      </c>
      <c r="U16" s="19"/>
    </row>
    <row r="17" spans="1:21" ht="41.25">
      <c r="A17" s="99">
        <v>6</v>
      </c>
      <c r="B17" s="84" t="s">
        <v>73</v>
      </c>
      <c r="C17" s="19" t="s">
        <v>5</v>
      </c>
      <c r="D17" s="19" t="s">
        <v>77</v>
      </c>
      <c r="E17" s="22" t="s">
        <v>78</v>
      </c>
      <c r="F17" s="22" t="s">
        <v>79</v>
      </c>
      <c r="G17" s="69">
        <v>1388</v>
      </c>
      <c r="H17" s="69"/>
      <c r="I17" s="69">
        <v>1388</v>
      </c>
      <c r="J17" s="69"/>
      <c r="K17" s="69"/>
      <c r="L17" s="98">
        <v>75</v>
      </c>
      <c r="M17" s="69"/>
      <c r="N17" s="69">
        <v>1041</v>
      </c>
      <c r="O17" s="69">
        <f t="shared" si="0"/>
        <v>1041</v>
      </c>
      <c r="P17" s="16">
        <v>21.8</v>
      </c>
      <c r="Q17" s="16">
        <v>0</v>
      </c>
      <c r="R17" s="56" t="s">
        <v>22</v>
      </c>
      <c r="S17" s="69">
        <f>O17+R17</f>
        <v>1041</v>
      </c>
      <c r="T17" s="72" t="s">
        <v>27</v>
      </c>
      <c r="U17" s="16"/>
    </row>
    <row r="18" spans="1:21" ht="41.25">
      <c r="A18" s="99">
        <v>8</v>
      </c>
      <c r="B18" s="21" t="s">
        <v>80</v>
      </c>
      <c r="C18" s="19" t="s">
        <v>5</v>
      </c>
      <c r="D18" s="19" t="s">
        <v>84</v>
      </c>
      <c r="E18" s="22" t="s">
        <v>85</v>
      </c>
      <c r="F18" s="85" t="s">
        <v>130</v>
      </c>
      <c r="G18" s="69">
        <v>1978</v>
      </c>
      <c r="H18" s="69"/>
      <c r="I18" s="69">
        <v>1978</v>
      </c>
      <c r="J18" s="69"/>
      <c r="K18" s="69"/>
      <c r="L18" s="98">
        <v>75</v>
      </c>
      <c r="M18" s="69"/>
      <c r="N18" s="69">
        <v>1483.5</v>
      </c>
      <c r="O18" s="69">
        <f t="shared" si="0"/>
        <v>1483.5</v>
      </c>
      <c r="P18" s="16">
        <v>21.1</v>
      </c>
      <c r="Q18" s="16">
        <v>0</v>
      </c>
      <c r="R18" s="56" t="s">
        <v>22</v>
      </c>
      <c r="S18" s="69">
        <v>1483.5</v>
      </c>
      <c r="T18" s="72" t="s">
        <v>27</v>
      </c>
      <c r="U18" s="16"/>
    </row>
    <row r="19" spans="1:21" ht="27">
      <c r="A19" s="99">
        <v>18</v>
      </c>
      <c r="B19" s="21" t="s">
        <v>80</v>
      </c>
      <c r="C19" s="101" t="s">
        <v>105</v>
      </c>
      <c r="D19" s="19" t="s">
        <v>106</v>
      </c>
      <c r="E19" s="22" t="s">
        <v>107</v>
      </c>
      <c r="F19" s="85" t="s">
        <v>108</v>
      </c>
      <c r="G19" s="69">
        <v>390</v>
      </c>
      <c r="H19" s="69"/>
      <c r="I19" s="69">
        <v>390</v>
      </c>
      <c r="J19" s="69"/>
      <c r="K19" s="69"/>
      <c r="L19" s="98">
        <v>75</v>
      </c>
      <c r="M19" s="69"/>
      <c r="N19" s="69">
        <v>292.5</v>
      </c>
      <c r="O19" s="69">
        <f t="shared" si="0"/>
        <v>292.5</v>
      </c>
      <c r="P19" s="16">
        <v>21</v>
      </c>
      <c r="Q19" s="16">
        <v>0</v>
      </c>
      <c r="R19" s="56" t="s">
        <v>22</v>
      </c>
      <c r="S19" s="69">
        <v>292.5</v>
      </c>
      <c r="T19" s="72" t="s">
        <v>27</v>
      </c>
      <c r="U19" s="16"/>
    </row>
    <row r="20" spans="1:21" ht="13.5">
      <c r="A20" s="16">
        <v>19</v>
      </c>
      <c r="B20" s="21" t="s">
        <v>80</v>
      </c>
      <c r="C20" s="19" t="s">
        <v>109</v>
      </c>
      <c r="D20" s="19" t="s">
        <v>110</v>
      </c>
      <c r="E20" s="22" t="s">
        <v>111</v>
      </c>
      <c r="F20" s="85" t="s">
        <v>112</v>
      </c>
      <c r="G20" s="69">
        <v>10174.8</v>
      </c>
      <c r="H20" s="69"/>
      <c r="I20" s="69">
        <v>10174.8</v>
      </c>
      <c r="J20" s="69"/>
      <c r="K20" s="69"/>
      <c r="L20" s="98">
        <v>50</v>
      </c>
      <c r="M20" s="69">
        <v>2000</v>
      </c>
      <c r="N20" s="69"/>
      <c r="O20" s="69">
        <f t="shared" si="0"/>
        <v>2000</v>
      </c>
      <c r="P20" s="16">
        <v>21</v>
      </c>
      <c r="Q20" s="16">
        <v>0</v>
      </c>
      <c r="R20" s="56" t="s">
        <v>22</v>
      </c>
      <c r="S20" s="69">
        <v>2000</v>
      </c>
      <c r="T20" s="72" t="s">
        <v>27</v>
      </c>
      <c r="U20" s="16"/>
    </row>
    <row r="21" spans="1:21" ht="27">
      <c r="A21" s="16">
        <v>1</v>
      </c>
      <c r="B21" s="21" t="s">
        <v>56</v>
      </c>
      <c r="C21" s="19" t="s">
        <v>5</v>
      </c>
      <c r="D21" s="19" t="s">
        <v>57</v>
      </c>
      <c r="E21" s="22" t="s">
        <v>58</v>
      </c>
      <c r="F21" s="22" t="s">
        <v>36</v>
      </c>
      <c r="G21" s="69">
        <v>3925.85</v>
      </c>
      <c r="H21" s="69">
        <f>G21</f>
        <v>3925.85</v>
      </c>
      <c r="I21" s="69">
        <f>H21/1.21</f>
        <v>3244.504132231405</v>
      </c>
      <c r="J21" s="69"/>
      <c r="K21" s="69"/>
      <c r="L21" s="98">
        <v>50</v>
      </c>
      <c r="M21" s="69">
        <f>G21-G21*L21/100</f>
        <v>1962.925</v>
      </c>
      <c r="N21" s="69"/>
      <c r="O21" s="69">
        <f t="shared" si="0"/>
        <v>1962.925</v>
      </c>
      <c r="P21" s="16">
        <v>19.8</v>
      </c>
      <c r="Q21" s="16">
        <v>0</v>
      </c>
      <c r="R21" s="56" t="s">
        <v>22</v>
      </c>
      <c r="S21" s="69">
        <f>O21+R21</f>
        <v>1962.925</v>
      </c>
      <c r="T21" s="72" t="s">
        <v>27</v>
      </c>
      <c r="U21" s="16"/>
    </row>
    <row r="22" spans="1:21" ht="27">
      <c r="A22" s="16">
        <v>17</v>
      </c>
      <c r="B22" s="21" t="s">
        <v>80</v>
      </c>
      <c r="C22" s="101" t="s">
        <v>42</v>
      </c>
      <c r="D22" s="19" t="s">
        <v>29</v>
      </c>
      <c r="E22" s="22" t="s">
        <v>115</v>
      </c>
      <c r="F22" s="85" t="s">
        <v>119</v>
      </c>
      <c r="G22" s="69">
        <v>5012.85</v>
      </c>
      <c r="H22" s="69">
        <v>6065.55</v>
      </c>
      <c r="I22" s="69">
        <v>5012.85</v>
      </c>
      <c r="J22" s="69"/>
      <c r="K22" s="69"/>
      <c r="L22" s="98">
        <v>50</v>
      </c>
      <c r="M22" s="69">
        <v>2000</v>
      </c>
      <c r="N22" s="69"/>
      <c r="O22" s="69">
        <f t="shared" si="0"/>
        <v>2000</v>
      </c>
      <c r="P22" s="16">
        <v>19.8</v>
      </c>
      <c r="Q22" s="16">
        <v>0</v>
      </c>
      <c r="R22" s="56" t="s">
        <v>22</v>
      </c>
      <c r="S22" s="69">
        <v>2000</v>
      </c>
      <c r="T22" s="72" t="s">
        <v>27</v>
      </c>
      <c r="U22" s="16"/>
    </row>
    <row r="23" spans="1:21" ht="54.75">
      <c r="A23" s="16">
        <v>9</v>
      </c>
      <c r="B23" s="21" t="s">
        <v>80</v>
      </c>
      <c r="C23" s="19" t="s">
        <v>86</v>
      </c>
      <c r="D23" s="19" t="s">
        <v>87</v>
      </c>
      <c r="E23" s="22" t="s">
        <v>88</v>
      </c>
      <c r="F23" s="85" t="s">
        <v>89</v>
      </c>
      <c r="G23" s="69">
        <v>4105.9</v>
      </c>
      <c r="H23" s="69"/>
      <c r="I23" s="69">
        <v>4105.9</v>
      </c>
      <c r="J23" s="69"/>
      <c r="K23" s="69"/>
      <c r="L23" s="98">
        <v>75</v>
      </c>
      <c r="M23" s="69"/>
      <c r="N23" s="69">
        <v>682.5</v>
      </c>
      <c r="O23" s="69">
        <f t="shared" si="0"/>
        <v>682.5</v>
      </c>
      <c r="P23" s="16">
        <v>19.5</v>
      </c>
      <c r="Q23" s="16">
        <v>0</v>
      </c>
      <c r="R23" s="56" t="s">
        <v>22</v>
      </c>
      <c r="S23" s="69">
        <v>682.5</v>
      </c>
      <c r="T23" s="72" t="s">
        <v>27</v>
      </c>
      <c r="U23" s="15" t="s">
        <v>129</v>
      </c>
    </row>
    <row r="24" spans="1:21" ht="27">
      <c r="A24" s="99">
        <v>14</v>
      </c>
      <c r="B24" s="21" t="s">
        <v>80</v>
      </c>
      <c r="C24" s="101" t="s">
        <v>28</v>
      </c>
      <c r="D24" s="19" t="s">
        <v>29</v>
      </c>
      <c r="E24" s="22" t="s">
        <v>97</v>
      </c>
      <c r="F24" s="85" t="s">
        <v>98</v>
      </c>
      <c r="G24" s="69">
        <v>4145.75</v>
      </c>
      <c r="H24" s="69">
        <v>5016.36</v>
      </c>
      <c r="I24" s="69">
        <v>4145.75</v>
      </c>
      <c r="J24" s="69"/>
      <c r="K24" s="69"/>
      <c r="L24" s="98">
        <v>50</v>
      </c>
      <c r="M24" s="69">
        <v>2000</v>
      </c>
      <c r="N24" s="69"/>
      <c r="O24" s="69">
        <f t="shared" si="0"/>
        <v>2000</v>
      </c>
      <c r="P24" s="16">
        <v>19</v>
      </c>
      <c r="Q24" s="16">
        <v>0</v>
      </c>
      <c r="R24" s="56" t="s">
        <v>22</v>
      </c>
      <c r="S24" s="69">
        <v>2000</v>
      </c>
      <c r="T24" s="72" t="s">
        <v>27</v>
      </c>
      <c r="U24" s="16"/>
    </row>
    <row r="25" spans="1:21" s="30" customFormat="1" ht="36" customHeight="1">
      <c r="A25" s="16"/>
      <c r="B25" s="21"/>
      <c r="C25" s="19"/>
      <c r="D25" s="19"/>
      <c r="E25" s="22"/>
      <c r="F25" s="52" t="s">
        <v>9</v>
      </c>
      <c r="G25" s="53"/>
      <c r="H25" s="53"/>
      <c r="I25" s="53"/>
      <c r="J25" s="53"/>
      <c r="K25" s="53"/>
      <c r="L25" s="53"/>
      <c r="M25" s="53"/>
      <c r="N25" s="53"/>
      <c r="O25" s="53">
        <f>SUM(O5:O24)</f>
        <v>33891.725</v>
      </c>
      <c r="P25" s="16"/>
      <c r="Q25" s="16"/>
      <c r="R25" s="56"/>
      <c r="S25" s="65">
        <f>SUM(S5:S24)</f>
        <v>33891.725</v>
      </c>
      <c r="T25" s="57"/>
      <c r="U25" s="19"/>
    </row>
    <row r="26" spans="1:21" s="30" customFormat="1" ht="82.5" customHeight="1">
      <c r="A26" s="23"/>
      <c r="B26" s="24"/>
      <c r="C26" s="25"/>
      <c r="D26" s="25"/>
      <c r="E26" s="27"/>
      <c r="F26" s="27"/>
      <c r="G26" s="60"/>
      <c r="H26" s="60"/>
      <c r="I26" s="60"/>
      <c r="J26" s="60"/>
      <c r="K26" s="60"/>
      <c r="L26" s="60"/>
      <c r="M26" s="60"/>
      <c r="N26" s="60"/>
      <c r="O26" s="60"/>
      <c r="P26" s="23"/>
      <c r="Q26" s="23"/>
      <c r="R26" s="58"/>
      <c r="S26" s="59"/>
      <c r="T26" s="59"/>
      <c r="U26" s="25"/>
    </row>
    <row r="27" spans="1:21" ht="82.5">
      <c r="A27" s="6" t="s">
        <v>7</v>
      </c>
      <c r="B27" s="7" t="s">
        <v>0</v>
      </c>
      <c r="C27" s="6" t="s">
        <v>8</v>
      </c>
      <c r="D27" s="7" t="s">
        <v>6</v>
      </c>
      <c r="E27" s="7" t="s">
        <v>3</v>
      </c>
      <c r="F27" s="7" t="s">
        <v>4</v>
      </c>
      <c r="G27" s="14" t="s">
        <v>24</v>
      </c>
      <c r="H27" s="14" t="s">
        <v>12</v>
      </c>
      <c r="I27" s="14" t="s">
        <v>13</v>
      </c>
      <c r="J27" s="14" t="s">
        <v>14</v>
      </c>
      <c r="K27" s="14" t="s">
        <v>15</v>
      </c>
      <c r="L27" s="14" t="s">
        <v>16</v>
      </c>
      <c r="M27" s="14" t="s">
        <v>17</v>
      </c>
      <c r="N27" s="14" t="s">
        <v>18</v>
      </c>
      <c r="O27" s="14" t="s">
        <v>19</v>
      </c>
      <c r="P27" s="8" t="s">
        <v>2</v>
      </c>
      <c r="Q27" s="8" t="s">
        <v>21</v>
      </c>
      <c r="R27" s="8" t="s">
        <v>20</v>
      </c>
      <c r="S27" s="7" t="s">
        <v>46</v>
      </c>
      <c r="T27" s="7" t="s">
        <v>26</v>
      </c>
      <c r="U27" s="12" t="s">
        <v>1</v>
      </c>
    </row>
    <row r="28" spans="1:21" ht="45.75" customHeight="1">
      <c r="A28" s="48">
        <v>14</v>
      </c>
      <c r="B28" s="61" t="s">
        <v>80</v>
      </c>
      <c r="C28" s="105" t="s">
        <v>37</v>
      </c>
      <c r="D28" s="62" t="s">
        <v>91</v>
      </c>
      <c r="E28" s="63" t="s">
        <v>38</v>
      </c>
      <c r="F28" s="79" t="s">
        <v>117</v>
      </c>
      <c r="G28" s="49">
        <v>78653.37</v>
      </c>
      <c r="H28" s="49">
        <v>75211.16</v>
      </c>
      <c r="I28" s="66">
        <f aca="true" t="shared" si="1" ref="I28:I42">H28/1.21</f>
        <v>62157.98347107438</v>
      </c>
      <c r="J28" s="49">
        <v>0</v>
      </c>
      <c r="K28" s="74">
        <v>3442.21</v>
      </c>
      <c r="L28" s="49">
        <v>75</v>
      </c>
      <c r="M28" s="71">
        <v>20000</v>
      </c>
      <c r="N28" s="66">
        <v>2000</v>
      </c>
      <c r="O28" s="66">
        <f aca="true" t="shared" si="2" ref="O28:O33">M28+N28</f>
        <v>22000</v>
      </c>
      <c r="P28" s="33">
        <v>33</v>
      </c>
      <c r="Q28" s="64">
        <v>0</v>
      </c>
      <c r="R28" s="67">
        <f>I28*Q28%*21%+I28*Q28%</f>
        <v>0</v>
      </c>
      <c r="S28" s="68">
        <f>O28+R28</f>
        <v>22000</v>
      </c>
      <c r="T28" s="72" t="s">
        <v>27</v>
      </c>
      <c r="U28" s="19"/>
    </row>
    <row r="29" spans="1:21" ht="43.5" customHeight="1">
      <c r="A29" s="33">
        <v>5</v>
      </c>
      <c r="B29" s="35" t="s">
        <v>71</v>
      </c>
      <c r="C29" s="36" t="s">
        <v>31</v>
      </c>
      <c r="D29" s="36" t="s">
        <v>31</v>
      </c>
      <c r="E29" s="37" t="s">
        <v>32</v>
      </c>
      <c r="F29" s="41" t="s">
        <v>126</v>
      </c>
      <c r="G29" s="34">
        <v>6360.16</v>
      </c>
      <c r="H29" s="34">
        <v>6360.16</v>
      </c>
      <c r="I29" s="66">
        <f t="shared" si="1"/>
        <v>5256.330578512397</v>
      </c>
      <c r="J29" s="34">
        <v>0</v>
      </c>
      <c r="K29" s="66">
        <v>0</v>
      </c>
      <c r="L29" s="34">
        <v>75</v>
      </c>
      <c r="M29" s="71">
        <v>4770.12</v>
      </c>
      <c r="N29" s="66">
        <v>0</v>
      </c>
      <c r="O29" s="66">
        <f t="shared" si="2"/>
        <v>4770.12</v>
      </c>
      <c r="P29" s="33">
        <v>26.8</v>
      </c>
      <c r="Q29" s="64">
        <v>0</v>
      </c>
      <c r="R29" s="67">
        <f>I29*Q29%*21%+I29*Q29%</f>
        <v>0</v>
      </c>
      <c r="S29" s="68">
        <v>4770.12</v>
      </c>
      <c r="T29" s="72" t="s">
        <v>27</v>
      </c>
      <c r="U29" s="19"/>
    </row>
    <row r="30" spans="1:21" s="5" customFormat="1" ht="45.75" customHeight="1">
      <c r="A30" s="48">
        <v>20</v>
      </c>
      <c r="B30" s="40" t="s">
        <v>80</v>
      </c>
      <c r="C30" s="36" t="s">
        <v>34</v>
      </c>
      <c r="D30" s="36" t="s">
        <v>101</v>
      </c>
      <c r="E30" s="37" t="s">
        <v>102</v>
      </c>
      <c r="F30" s="41" t="s">
        <v>103</v>
      </c>
      <c r="G30" s="34">
        <v>7050.8</v>
      </c>
      <c r="H30" s="34">
        <v>6780.8</v>
      </c>
      <c r="I30" s="66">
        <f t="shared" si="1"/>
        <v>5603.966942148761</v>
      </c>
      <c r="J30" s="34">
        <v>0</v>
      </c>
      <c r="K30" s="74">
        <v>270</v>
      </c>
      <c r="L30" s="34">
        <v>75</v>
      </c>
      <c r="M30" s="71">
        <v>5085.6</v>
      </c>
      <c r="N30" s="66">
        <v>202.5</v>
      </c>
      <c r="O30" s="66">
        <f t="shared" si="2"/>
        <v>5288.1</v>
      </c>
      <c r="P30" s="33">
        <v>26</v>
      </c>
      <c r="Q30" s="64">
        <v>0</v>
      </c>
      <c r="R30" s="67">
        <f>I30*Q30%*21%+I30*Q30%</f>
        <v>0</v>
      </c>
      <c r="S30" s="68">
        <f>O30+R30</f>
        <v>5288.1</v>
      </c>
      <c r="T30" s="72" t="s">
        <v>27</v>
      </c>
      <c r="U30" s="19"/>
    </row>
    <row r="31" spans="1:21" s="5" customFormat="1" ht="27">
      <c r="A31" s="33">
        <v>8</v>
      </c>
      <c r="B31" s="40" t="s">
        <v>80</v>
      </c>
      <c r="C31" s="36" t="s">
        <v>34</v>
      </c>
      <c r="D31" s="36" t="s">
        <v>35</v>
      </c>
      <c r="E31" s="37" t="s">
        <v>23</v>
      </c>
      <c r="F31" s="41" t="s">
        <v>81</v>
      </c>
      <c r="G31" s="34">
        <v>26633.81</v>
      </c>
      <c r="H31" s="34">
        <v>26383.81</v>
      </c>
      <c r="I31" s="66">
        <f t="shared" si="1"/>
        <v>21804.801652892565</v>
      </c>
      <c r="J31" s="34">
        <v>0</v>
      </c>
      <c r="K31" s="74">
        <v>250</v>
      </c>
      <c r="L31" s="34">
        <v>75</v>
      </c>
      <c r="M31" s="71">
        <v>19787.86</v>
      </c>
      <c r="N31" s="66">
        <v>187.5</v>
      </c>
      <c r="O31" s="66">
        <f t="shared" si="2"/>
        <v>19975.36</v>
      </c>
      <c r="P31" s="33">
        <v>25</v>
      </c>
      <c r="Q31" s="64">
        <v>0</v>
      </c>
      <c r="R31" s="67">
        <f>I31*Q31%*21%+I31*Q31%</f>
        <v>0</v>
      </c>
      <c r="S31" s="68">
        <f>O31+R31</f>
        <v>19975.36</v>
      </c>
      <c r="T31" s="72" t="s">
        <v>27</v>
      </c>
      <c r="U31" s="16"/>
    </row>
    <row r="32" spans="1:21" ht="26.25" customHeight="1">
      <c r="A32" s="48">
        <v>9</v>
      </c>
      <c r="B32" s="35" t="s">
        <v>80</v>
      </c>
      <c r="C32" s="36" t="s">
        <v>43</v>
      </c>
      <c r="D32" s="36" t="s">
        <v>44</v>
      </c>
      <c r="E32" s="37" t="s">
        <v>45</v>
      </c>
      <c r="F32" s="41" t="s">
        <v>82</v>
      </c>
      <c r="G32" s="34">
        <v>18872.03</v>
      </c>
      <c r="H32" s="34">
        <v>18152.03</v>
      </c>
      <c r="I32" s="66">
        <f t="shared" si="1"/>
        <v>15001.677685950413</v>
      </c>
      <c r="J32" s="34">
        <v>0</v>
      </c>
      <c r="K32" s="106">
        <v>360</v>
      </c>
      <c r="L32" s="34">
        <v>75</v>
      </c>
      <c r="M32" s="82">
        <v>8350.5</v>
      </c>
      <c r="N32" s="66">
        <v>0</v>
      </c>
      <c r="O32" s="83">
        <f t="shared" si="2"/>
        <v>8350.5</v>
      </c>
      <c r="P32" s="33">
        <v>25</v>
      </c>
      <c r="Q32" s="64">
        <v>0</v>
      </c>
      <c r="R32" s="67">
        <v>0</v>
      </c>
      <c r="S32" s="81">
        <f>O32+R32</f>
        <v>8350.5</v>
      </c>
      <c r="T32" s="72" t="s">
        <v>27</v>
      </c>
      <c r="U32" s="15"/>
    </row>
    <row r="33" spans="1:21" ht="27">
      <c r="A33" s="33">
        <v>21</v>
      </c>
      <c r="B33" s="38" t="s">
        <v>80</v>
      </c>
      <c r="C33" s="101" t="s">
        <v>42</v>
      </c>
      <c r="D33" s="36" t="s">
        <v>29</v>
      </c>
      <c r="E33" s="37" t="s">
        <v>104</v>
      </c>
      <c r="F33" s="39" t="s">
        <v>30</v>
      </c>
      <c r="G33" s="34">
        <v>73152.95</v>
      </c>
      <c r="H33" s="34">
        <v>72792.95</v>
      </c>
      <c r="I33" s="66">
        <f t="shared" si="1"/>
        <v>60159.46280991736</v>
      </c>
      <c r="J33" s="34">
        <v>0</v>
      </c>
      <c r="K33" s="74">
        <v>360</v>
      </c>
      <c r="L33" s="34">
        <v>75</v>
      </c>
      <c r="M33" s="71">
        <v>20000</v>
      </c>
      <c r="N33" s="66">
        <v>270</v>
      </c>
      <c r="O33" s="66">
        <f t="shared" si="2"/>
        <v>20270</v>
      </c>
      <c r="P33" s="33">
        <v>25</v>
      </c>
      <c r="Q33" s="64">
        <v>0</v>
      </c>
      <c r="R33" s="67">
        <f aca="true" t="shared" si="3" ref="R33:R42">I33*Q33%*21%+I33*Q33%</f>
        <v>0</v>
      </c>
      <c r="S33" s="68">
        <f>O33+R33</f>
        <v>20270</v>
      </c>
      <c r="T33" s="72" t="s">
        <v>27</v>
      </c>
      <c r="U33" s="19"/>
    </row>
    <row r="34" spans="1:21" ht="41.25">
      <c r="A34" s="48">
        <v>16</v>
      </c>
      <c r="B34" s="40" t="s">
        <v>80</v>
      </c>
      <c r="C34" s="101" t="s">
        <v>42</v>
      </c>
      <c r="D34" s="36" t="s">
        <v>29</v>
      </c>
      <c r="E34" s="37" t="s">
        <v>116</v>
      </c>
      <c r="F34" s="41" t="s">
        <v>118</v>
      </c>
      <c r="G34" s="34">
        <v>57615.45</v>
      </c>
      <c r="H34" s="34">
        <v>57255.45</v>
      </c>
      <c r="I34" s="66">
        <f t="shared" si="1"/>
        <v>47318.55371900826</v>
      </c>
      <c r="J34" s="34">
        <v>0</v>
      </c>
      <c r="K34" s="74">
        <v>360</v>
      </c>
      <c r="L34" s="34">
        <v>75</v>
      </c>
      <c r="M34" s="71">
        <v>20000</v>
      </c>
      <c r="N34" s="66">
        <v>270</v>
      </c>
      <c r="O34" s="66">
        <v>20270</v>
      </c>
      <c r="P34" s="55">
        <v>22.5</v>
      </c>
      <c r="Q34" s="64">
        <v>0</v>
      </c>
      <c r="R34" s="67">
        <f t="shared" si="3"/>
        <v>0</v>
      </c>
      <c r="S34" s="68">
        <v>20270</v>
      </c>
      <c r="T34" s="72" t="s">
        <v>27</v>
      </c>
      <c r="U34" s="76"/>
    </row>
    <row r="35" spans="1:21" ht="13.5">
      <c r="A35" s="16"/>
      <c r="B35" s="84"/>
      <c r="C35" s="19"/>
      <c r="D35" s="19"/>
      <c r="E35" s="22"/>
      <c r="F35" s="85"/>
      <c r="G35" s="69"/>
      <c r="H35" s="69"/>
      <c r="I35" s="73">
        <f t="shared" si="1"/>
        <v>0</v>
      </c>
      <c r="J35" s="69">
        <v>0</v>
      </c>
      <c r="K35" s="73">
        <v>0</v>
      </c>
      <c r="L35" s="69"/>
      <c r="M35" s="69"/>
      <c r="N35" s="73">
        <f>J35*L35%</f>
        <v>0</v>
      </c>
      <c r="O35" s="73">
        <v>0</v>
      </c>
      <c r="P35" s="16">
        <v>0</v>
      </c>
      <c r="Q35" s="72">
        <v>0</v>
      </c>
      <c r="R35" s="93">
        <f t="shared" si="3"/>
        <v>0</v>
      </c>
      <c r="S35" s="72">
        <v>0</v>
      </c>
      <c r="T35" s="72"/>
      <c r="U35" s="80"/>
    </row>
    <row r="36" spans="1:21" ht="13.5">
      <c r="A36" s="94"/>
      <c r="B36" s="95"/>
      <c r="C36" s="19"/>
      <c r="D36" s="19"/>
      <c r="E36" s="22"/>
      <c r="F36" s="85"/>
      <c r="G36" s="69"/>
      <c r="H36" s="69"/>
      <c r="I36" s="66">
        <f t="shared" si="1"/>
        <v>0</v>
      </c>
      <c r="J36" s="69">
        <v>0</v>
      </c>
      <c r="K36" s="66">
        <f>J36/1.21</f>
        <v>0</v>
      </c>
      <c r="L36" s="69"/>
      <c r="M36" s="71"/>
      <c r="N36" s="66">
        <f>J36*L36%</f>
        <v>0</v>
      </c>
      <c r="O36" s="66">
        <f aca="true" t="shared" si="4" ref="O36:O42">M36+N36</f>
        <v>0</v>
      </c>
      <c r="P36" s="16"/>
      <c r="Q36" s="72">
        <v>0</v>
      </c>
      <c r="R36" s="67">
        <f t="shared" si="3"/>
        <v>0</v>
      </c>
      <c r="S36" s="68">
        <f aca="true" t="shared" si="5" ref="S36:S42">O36+R36</f>
        <v>0</v>
      </c>
      <c r="T36" s="72"/>
      <c r="U36" s="16"/>
    </row>
    <row r="37" spans="1:21" ht="13.5">
      <c r="A37" s="16"/>
      <c r="B37" s="84"/>
      <c r="C37" s="19"/>
      <c r="D37" s="19"/>
      <c r="E37" s="22"/>
      <c r="F37" s="85"/>
      <c r="G37" s="69"/>
      <c r="H37" s="69"/>
      <c r="I37" s="66">
        <f t="shared" si="1"/>
        <v>0</v>
      </c>
      <c r="J37" s="69">
        <v>0</v>
      </c>
      <c r="K37" s="66">
        <f>J37/1.21</f>
        <v>0</v>
      </c>
      <c r="L37" s="69"/>
      <c r="M37" s="71"/>
      <c r="N37" s="66">
        <f>J37*L37%</f>
        <v>0</v>
      </c>
      <c r="O37" s="66">
        <f t="shared" si="4"/>
        <v>0</v>
      </c>
      <c r="P37" s="16"/>
      <c r="Q37" s="72">
        <v>0</v>
      </c>
      <c r="R37" s="67">
        <f t="shared" si="3"/>
        <v>0</v>
      </c>
      <c r="S37" s="68">
        <f t="shared" si="5"/>
        <v>0</v>
      </c>
      <c r="T37" s="72"/>
      <c r="U37" s="20"/>
    </row>
    <row r="38" spans="1:21" ht="13.5">
      <c r="A38" s="94"/>
      <c r="B38" s="17"/>
      <c r="C38" s="18"/>
      <c r="D38" s="18"/>
      <c r="E38" s="96"/>
      <c r="F38" s="97"/>
      <c r="G38" s="69"/>
      <c r="H38" s="69"/>
      <c r="I38" s="66">
        <f t="shared" si="1"/>
        <v>0</v>
      </c>
      <c r="J38" s="69"/>
      <c r="K38" s="66"/>
      <c r="L38" s="69"/>
      <c r="M38" s="71"/>
      <c r="N38" s="66">
        <f>J38*L38%</f>
        <v>0</v>
      </c>
      <c r="O38" s="66">
        <f t="shared" si="4"/>
        <v>0</v>
      </c>
      <c r="P38" s="16"/>
      <c r="Q38" s="72">
        <v>0</v>
      </c>
      <c r="R38" s="67">
        <f t="shared" si="3"/>
        <v>0</v>
      </c>
      <c r="S38" s="68">
        <f t="shared" si="5"/>
        <v>0</v>
      </c>
      <c r="T38" s="72"/>
      <c r="U38" s="18"/>
    </row>
    <row r="39" spans="1:21" ht="13.5">
      <c r="A39" s="16"/>
      <c r="B39" s="17"/>
      <c r="C39" s="19"/>
      <c r="D39" s="19"/>
      <c r="E39" s="22"/>
      <c r="F39" s="22"/>
      <c r="G39" s="69"/>
      <c r="H39" s="69"/>
      <c r="I39" s="66">
        <f t="shared" si="1"/>
        <v>0</v>
      </c>
      <c r="J39" s="69"/>
      <c r="K39" s="66">
        <f>J39/1.21</f>
        <v>0</v>
      </c>
      <c r="L39" s="69"/>
      <c r="M39" s="71"/>
      <c r="N39" s="66"/>
      <c r="O39" s="66">
        <f t="shared" si="4"/>
        <v>0</v>
      </c>
      <c r="P39" s="16"/>
      <c r="Q39" s="72">
        <v>0</v>
      </c>
      <c r="R39" s="67">
        <f t="shared" si="3"/>
        <v>0</v>
      </c>
      <c r="S39" s="68">
        <f t="shared" si="5"/>
        <v>0</v>
      </c>
      <c r="T39" s="72"/>
      <c r="U39" s="16"/>
    </row>
    <row r="40" spans="1:21" ht="13.5">
      <c r="A40" s="94"/>
      <c r="B40" s="95"/>
      <c r="C40" s="19"/>
      <c r="D40" s="19"/>
      <c r="E40" s="96"/>
      <c r="F40" s="97"/>
      <c r="G40" s="69"/>
      <c r="H40" s="69"/>
      <c r="I40" s="66">
        <f t="shared" si="1"/>
        <v>0</v>
      </c>
      <c r="J40" s="69"/>
      <c r="K40" s="66">
        <f>J40/1.21</f>
        <v>0</v>
      </c>
      <c r="L40" s="69"/>
      <c r="M40" s="69"/>
      <c r="N40" s="69"/>
      <c r="O40" s="66">
        <f t="shared" si="4"/>
        <v>0</v>
      </c>
      <c r="P40" s="16"/>
      <c r="Q40" s="16">
        <v>0</v>
      </c>
      <c r="R40" s="67">
        <f t="shared" si="3"/>
        <v>0</v>
      </c>
      <c r="S40" s="68">
        <f t="shared" si="5"/>
        <v>0</v>
      </c>
      <c r="T40" s="72"/>
      <c r="U40" s="16"/>
    </row>
    <row r="41" spans="1:21" ht="13.5">
      <c r="A41" s="16"/>
      <c r="B41" s="21"/>
      <c r="C41" s="19"/>
      <c r="D41" s="19"/>
      <c r="E41" s="22"/>
      <c r="F41" s="97"/>
      <c r="G41" s="69"/>
      <c r="H41" s="69"/>
      <c r="I41" s="66">
        <f t="shared" si="1"/>
        <v>0</v>
      </c>
      <c r="J41" s="69"/>
      <c r="K41" s="66">
        <f>J41/1.21</f>
        <v>0</v>
      </c>
      <c r="L41" s="69"/>
      <c r="M41" s="69"/>
      <c r="N41" s="69"/>
      <c r="O41" s="66">
        <f t="shared" si="4"/>
        <v>0</v>
      </c>
      <c r="P41" s="16"/>
      <c r="Q41" s="16"/>
      <c r="R41" s="67">
        <f t="shared" si="3"/>
        <v>0</v>
      </c>
      <c r="S41" s="68">
        <f t="shared" si="5"/>
        <v>0</v>
      </c>
      <c r="T41" s="72"/>
      <c r="U41" s="16"/>
    </row>
    <row r="42" spans="1:21" ht="13.5">
      <c r="A42" s="94"/>
      <c r="B42" s="84"/>
      <c r="C42" s="19"/>
      <c r="D42" s="42"/>
      <c r="E42" s="22"/>
      <c r="F42" s="97"/>
      <c r="G42" s="69"/>
      <c r="H42" s="69"/>
      <c r="I42" s="66">
        <f t="shared" si="1"/>
        <v>0</v>
      </c>
      <c r="J42" s="69"/>
      <c r="K42" s="66">
        <f>J42/1.21</f>
        <v>0</v>
      </c>
      <c r="L42" s="69"/>
      <c r="M42" s="69"/>
      <c r="N42" s="69"/>
      <c r="O42" s="66">
        <f t="shared" si="4"/>
        <v>0</v>
      </c>
      <c r="P42" s="16"/>
      <c r="Q42" s="16"/>
      <c r="R42" s="67">
        <f t="shared" si="3"/>
        <v>0</v>
      </c>
      <c r="S42" s="68">
        <f t="shared" si="5"/>
        <v>0</v>
      </c>
      <c r="T42" s="72"/>
      <c r="U42" s="16"/>
    </row>
    <row r="43" spans="1:21" ht="30.75" customHeight="1">
      <c r="A43" s="16"/>
      <c r="B43" s="21"/>
      <c r="C43" s="19"/>
      <c r="D43" s="42"/>
      <c r="E43" s="22"/>
      <c r="F43" s="54" t="s">
        <v>10</v>
      </c>
      <c r="G43" s="53">
        <f>SUM(G28:G42)</f>
        <v>268338.57</v>
      </c>
      <c r="H43" s="53">
        <f>SUM(H28:H42)</f>
        <v>262936.36000000004</v>
      </c>
      <c r="I43" s="53">
        <f>SUM(I28:I42)</f>
        <v>217302.77685950414</v>
      </c>
      <c r="J43" s="53">
        <f>SUM(J28:J42)</f>
        <v>0</v>
      </c>
      <c r="K43" s="53">
        <f>SUM(K28:K42)</f>
        <v>5042.21</v>
      </c>
      <c r="L43" s="53"/>
      <c r="M43" s="53">
        <f>SUM(M28:M42)</f>
        <v>97994.08</v>
      </c>
      <c r="N43" s="53">
        <f>SUM(N28:N42)</f>
        <v>2930</v>
      </c>
      <c r="O43" s="53">
        <f>SUM(O28:O42)</f>
        <v>100924.08</v>
      </c>
      <c r="P43" s="53"/>
      <c r="Q43" s="53"/>
      <c r="R43" s="53">
        <f>SUM(R28:R42)</f>
        <v>0</v>
      </c>
      <c r="S43" s="53">
        <f>SUM(S28:S42)</f>
        <v>100924.08</v>
      </c>
      <c r="T43" s="17"/>
      <c r="U43" s="16"/>
    </row>
    <row r="44" spans="1:21" s="30" customFormat="1" ht="18" customHeight="1">
      <c r="A44" s="23"/>
      <c r="B44" s="24"/>
      <c r="C44" s="25"/>
      <c r="D44" s="26"/>
      <c r="E44" s="27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23"/>
      <c r="Q44" s="23"/>
      <c r="R44" s="28"/>
      <c r="S44" s="29"/>
      <c r="T44" s="29"/>
      <c r="U44" s="23"/>
    </row>
    <row r="45" spans="1:21" ht="14.25">
      <c r="A45" s="44"/>
      <c r="B45" s="43"/>
      <c r="C45" s="45"/>
      <c r="D45" s="45"/>
      <c r="E45" s="43"/>
      <c r="F45" s="50" t="s">
        <v>11</v>
      </c>
      <c r="G45" s="51">
        <f>G25+G43</f>
        <v>268338.57</v>
      </c>
      <c r="H45" s="51">
        <f aca="true" t="shared" si="6" ref="H45:S45">H25+H43</f>
        <v>262936.36000000004</v>
      </c>
      <c r="I45" s="51">
        <f t="shared" si="6"/>
        <v>217302.77685950414</v>
      </c>
      <c r="J45" s="51">
        <f t="shared" si="6"/>
        <v>0</v>
      </c>
      <c r="K45" s="51">
        <f t="shared" si="6"/>
        <v>5042.21</v>
      </c>
      <c r="L45" s="51"/>
      <c r="M45" s="51">
        <f t="shared" si="6"/>
        <v>97994.08</v>
      </c>
      <c r="N45" s="51">
        <f t="shared" si="6"/>
        <v>2930</v>
      </c>
      <c r="O45" s="51">
        <f t="shared" si="6"/>
        <v>134815.805</v>
      </c>
      <c r="P45" s="51"/>
      <c r="Q45" s="51"/>
      <c r="R45" s="51">
        <f t="shared" si="6"/>
        <v>0</v>
      </c>
      <c r="S45" s="51">
        <f t="shared" si="6"/>
        <v>134815.805</v>
      </c>
      <c r="T45" s="46"/>
      <c r="U45" s="47"/>
    </row>
    <row r="47" spans="3:19" ht="13.5">
      <c r="C47" s="70"/>
      <c r="D47" s="4" t="s">
        <v>121</v>
      </c>
      <c r="R47" s="86" t="s">
        <v>51</v>
      </c>
      <c r="S47" s="87">
        <v>50000</v>
      </c>
    </row>
    <row r="48" spans="3:19" ht="41.25">
      <c r="C48" s="77"/>
      <c r="D48" s="4" t="s">
        <v>33</v>
      </c>
      <c r="R48" s="88" t="s">
        <v>52</v>
      </c>
      <c r="S48" s="87">
        <v>2000</v>
      </c>
    </row>
    <row r="49" spans="3:19" ht="13.5">
      <c r="C49" s="78"/>
      <c r="D49" s="4" t="s">
        <v>131</v>
      </c>
      <c r="R49" s="89" t="s">
        <v>53</v>
      </c>
      <c r="S49" s="90">
        <f>S47+S48</f>
        <v>52000</v>
      </c>
    </row>
    <row r="50" spans="18:19" ht="13.5">
      <c r="R50" s="91" t="s">
        <v>54</v>
      </c>
      <c r="S50" s="92">
        <f>S45-S49</f>
        <v>82815.805</v>
      </c>
    </row>
    <row r="51" spans="18:19" ht="27">
      <c r="R51" s="104" t="s">
        <v>124</v>
      </c>
      <c r="S51" s="13">
        <f>S52-S50</f>
        <v>2184.195000000007</v>
      </c>
    </row>
    <row r="52" spans="18:19" ht="13.5">
      <c r="R52" s="102" t="s">
        <v>123</v>
      </c>
      <c r="S52" s="103">
        <v>85000</v>
      </c>
    </row>
  </sheetData>
  <sheetProtection/>
  <autoFilter ref="P4:P25">
    <sortState ref="P5:P52">
      <sortCondition descending="1" sortBy="value" ref="P5:P52"/>
    </sortState>
  </autoFilter>
  <mergeCells count="1">
    <mergeCell ref="A2:U2"/>
  </mergeCells>
  <printOptions/>
  <pageMargins left="0.25" right="0.25" top="0.75" bottom="0.75" header="0.3" footer="0.3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2024-07-02T09:17:02Z</dcterms:modified>
  <cp:category/>
  <cp:version/>
  <cp:contentType/>
  <cp:contentStatus/>
</cp:coreProperties>
</file>