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2017" sheetId="1" r:id="rId1"/>
    <sheet name="Sheet1" sheetId="2" r:id="rId2"/>
    <sheet name="Sheet3" sheetId="3" r:id="rId3"/>
    <sheet name="Lapa1" sheetId="4" r:id="rId4"/>
  </sheets>
  <externalReferences>
    <externalReference r:id="rId7"/>
  </externalReferences>
  <definedNames>
    <definedName name="_xlnm.Print_Area" localSheetId="0">'2017'!$A$5:$F$215</definedName>
    <definedName name="_xlnm.Print_Titles" localSheetId="0">'2017'!$7:$7</definedName>
  </definedNames>
  <calcPr fullCalcOnLoad="1"/>
</workbook>
</file>

<file path=xl/sharedStrings.xml><?xml version="1.0" encoding="utf-8"?>
<sst xmlns="http://schemas.openxmlformats.org/spreadsheetml/2006/main" count="302" uniqueCount="274">
  <si>
    <t>Kods</t>
  </si>
  <si>
    <t>Rādītāji</t>
  </si>
  <si>
    <t>Maksas pakalpojumi</t>
  </si>
  <si>
    <t>Kopā</t>
  </si>
  <si>
    <t>1.Kopā ieņēmumi (2+5 )</t>
  </si>
  <si>
    <t>2.Nodokļu un nenodokļu ieņēmumi (3+4)</t>
  </si>
  <si>
    <t>3.Nodokļu ieņēmumi</t>
  </si>
  <si>
    <t xml:space="preserve">Iedzīvotāju ienākuma nodoklis </t>
  </si>
  <si>
    <t>4 1.0.0.</t>
  </si>
  <si>
    <t>Nekustamā īpašuma nodoklis</t>
  </si>
  <si>
    <t>5.0.0.0.</t>
  </si>
  <si>
    <t>5.4.1.0.</t>
  </si>
  <si>
    <t>Azartspēļu nodoklis</t>
  </si>
  <si>
    <t>4. Nenodokļu ieņēmumi</t>
  </si>
  <si>
    <t>9.0.0.0.</t>
  </si>
  <si>
    <t>9.5.0.0.</t>
  </si>
  <si>
    <t>10.0.0.0.</t>
  </si>
  <si>
    <t>12.0.0.0.</t>
  </si>
  <si>
    <t>13.0.0.0.</t>
  </si>
  <si>
    <t>01.100.</t>
  </si>
  <si>
    <t>Vispārējie valdības dienesti</t>
  </si>
  <si>
    <t>01.110.</t>
  </si>
  <si>
    <t>03.000.</t>
  </si>
  <si>
    <t>Sabiedriskā kārtība</t>
  </si>
  <si>
    <t>03.110.</t>
  </si>
  <si>
    <t>04.000.</t>
  </si>
  <si>
    <t>Izglītība</t>
  </si>
  <si>
    <t>Vasaras nometnes</t>
  </si>
  <si>
    <t>06.000.</t>
  </si>
  <si>
    <t>07.000.</t>
  </si>
  <si>
    <t>08.000.</t>
  </si>
  <si>
    <t>Brīvais laiks, sports un kultūra</t>
  </si>
  <si>
    <t>08.230.</t>
  </si>
  <si>
    <t>08.240.</t>
  </si>
  <si>
    <t>Kultūras pasākumi</t>
  </si>
  <si>
    <t>08.290.</t>
  </si>
  <si>
    <t>10.000.</t>
  </si>
  <si>
    <t>Rezerves fonds</t>
  </si>
  <si>
    <t>PAVISAM IZDEVUMI</t>
  </si>
  <si>
    <t>PAVISAM IEŅĒMUMI</t>
  </si>
  <si>
    <t>FISKĀLAIS PĀRSNIEGUMS (+) VAI DEFICĪTS(-)</t>
  </si>
  <si>
    <t>FINANSĒŠANA</t>
  </si>
  <si>
    <t xml:space="preserve">1. Aizdevumu atmaksa </t>
  </si>
  <si>
    <t xml:space="preserve">Liepājas pilsētas Dzimtsarakstu nodaļa </t>
  </si>
  <si>
    <t xml:space="preserve">Valsts mērķdotācijas </t>
  </si>
  <si>
    <t>Pamatbudžets</t>
  </si>
  <si>
    <t xml:space="preserve">    t.sk., - nekustamā īpašuma nodoklis par zemi</t>
  </si>
  <si>
    <t>Norēķini par citu pašvaldību izglītības iestāžu sniegtajiem pakalpojumiem</t>
  </si>
  <si>
    <t>3. Budžeta līdzekļu atlikums uz gada sākumu</t>
  </si>
  <si>
    <t>t.sk. - kredīta līdzekļi</t>
  </si>
  <si>
    <t>9.4.0.0.</t>
  </si>
  <si>
    <t>2.Aizdevuma saņemšana</t>
  </si>
  <si>
    <t>09.000.</t>
  </si>
  <si>
    <t>01.330.</t>
  </si>
  <si>
    <t>01.600.</t>
  </si>
  <si>
    <t>Biedrību un nodibinājumu projektu līdzfinansējums</t>
  </si>
  <si>
    <t>01.830.</t>
  </si>
  <si>
    <t>01.890.</t>
  </si>
  <si>
    <t>Ekonomiskā darbība</t>
  </si>
  <si>
    <t>04.120.</t>
  </si>
  <si>
    <t>04.430.</t>
  </si>
  <si>
    <t>04.730.</t>
  </si>
  <si>
    <t>Pašvaldības teritoriju un mājokļu apsaimniekošana</t>
  </si>
  <si>
    <t>06.600.</t>
  </si>
  <si>
    <t>06.100.</t>
  </si>
  <si>
    <t>04.510.</t>
  </si>
  <si>
    <t>Veselība</t>
  </si>
  <si>
    <t>08.100.</t>
  </si>
  <si>
    <t>09.510.</t>
  </si>
  <si>
    <t>SIA "Liepājas leļļu teātris" - dotācija pašvaldības funkciju veikšanai</t>
  </si>
  <si>
    <t>09.800.</t>
  </si>
  <si>
    <t>09.210.</t>
  </si>
  <si>
    <t>09.600.</t>
  </si>
  <si>
    <t>Sociālā aizsardzība</t>
  </si>
  <si>
    <t>10.700.</t>
  </si>
  <si>
    <t>01.721.</t>
  </si>
  <si>
    <t xml:space="preserve">Kredīta % nomaksa </t>
  </si>
  <si>
    <t>Valsts (pašvaldību) nodevas un kancelejas nodevas</t>
  </si>
  <si>
    <t>Valsts nodevas, kuras ieskaita pašvaldības budžetā</t>
  </si>
  <si>
    <t>Pašvaldību nodevas</t>
  </si>
  <si>
    <t>Naudas sodi un sankcijas</t>
  </si>
  <si>
    <t>Pārējie nenodokļu ieņēmumi</t>
  </si>
  <si>
    <t>18.6.0.0.</t>
  </si>
  <si>
    <t>18.6.2.0.</t>
  </si>
  <si>
    <t>Mērķdotācijas izglītības pasākumiem (dotācija pašvaldību speciālajām PI, internātskolām, speciālajām skolām)</t>
  </si>
  <si>
    <t>Mērķdotācijas kultūras pasākumiem</t>
  </si>
  <si>
    <t xml:space="preserve"> Mērķdotācijas pašvaldību izgl.iest. piecgadīgo un sešgadīgo bērnu apmācības pedagogu darba samaksai un VSAOIe</t>
  </si>
  <si>
    <t>19.2.0.0.</t>
  </si>
  <si>
    <t>Ieņēmumi izglītības funkciju nodrošināšanai (savstarpējie norēķini)</t>
  </si>
  <si>
    <t>21.0.0.0.</t>
  </si>
  <si>
    <t>6. Budžeta iestāžu ieņēmumi</t>
  </si>
  <si>
    <t>21.3.0.0.</t>
  </si>
  <si>
    <t>Ieņēmumi no budžeta iestāžu sniegtajiem maksas pakalpojumiem un citi pašu ieņēmumi</t>
  </si>
  <si>
    <t>1.1.1.0.</t>
  </si>
  <si>
    <t>1.1.1.1.</t>
  </si>
  <si>
    <t>Nodokļi par pakalpojumiem un precēm</t>
  </si>
  <si>
    <t>Liepājas pilsētas domes Pašvaldības policija</t>
  </si>
  <si>
    <t>Liepājas pašvaldības aģentūra "Nodarbinātības projekti"</t>
  </si>
  <si>
    <t>Liepājas Kapsētu pārvalde</t>
  </si>
  <si>
    <t>Pašvaldības iestāde "Nekustamā īpašuma pārvalde"</t>
  </si>
  <si>
    <t>Liepājas pilsētas domes Sporta pārvalde</t>
  </si>
  <si>
    <t>Liepājas pilsētas pašvaldības iestāde "Kultūras pārvalde"</t>
  </si>
  <si>
    <t>Profesionālās ievirzes sporta izglītības iestādes</t>
  </si>
  <si>
    <t>Liepājas pilsētas Izglītības pārvalde</t>
  </si>
  <si>
    <t>Liepājas pilsētas domes Sociālais dienests</t>
  </si>
  <si>
    <t xml:space="preserve">        - pamatbudžets </t>
  </si>
  <si>
    <t xml:space="preserve">                   LIEPĀJAS PILSĒTAS DOMES</t>
  </si>
  <si>
    <t xml:space="preserve">                   1.PIELIKUMS</t>
  </si>
  <si>
    <t xml:space="preserve">SIA "Liepājas Latviešu biedrības nams"  </t>
  </si>
  <si>
    <t>1.1.1.2.</t>
  </si>
  <si>
    <t>8.0.0.0.</t>
  </si>
  <si>
    <t>Ieņēmumi no uzņēmējdarbības un īpašuma</t>
  </si>
  <si>
    <t>18.6.9.0.</t>
  </si>
  <si>
    <t>F40320020</t>
  </si>
  <si>
    <t>F40320010</t>
  </si>
  <si>
    <t>F50100000</t>
  </si>
  <si>
    <t>Liepājas mākslas vidusskola - projekts "Vizuāli plastiskā māksla"</t>
  </si>
  <si>
    <t>Saņemts no Valsts kases sadales konta iepriekšējā gada nesadalītais IIN atlikums</t>
  </si>
  <si>
    <t>Saņemts no Valsts kases sadales konta pārskata gadā ieskaitītais IIN</t>
  </si>
  <si>
    <t>t.sk.-  pašvaldības kredītsaistības</t>
  </si>
  <si>
    <t xml:space="preserve">4.Budžeta līdzekļu atlikums uz gada beigām </t>
  </si>
  <si>
    <t>10.400.</t>
  </si>
  <si>
    <t>Bāriņtiesa</t>
  </si>
  <si>
    <t>Zirņu iela</t>
  </si>
  <si>
    <t>Kultūras iestāžu energoef.</t>
  </si>
  <si>
    <t>Ielu apgaismošana</t>
  </si>
  <si>
    <t>Parki un skvēri</t>
  </si>
  <si>
    <t>Uzņēmējdarb.pam.</t>
  </si>
  <si>
    <t>kopā</t>
  </si>
  <si>
    <t>12.3.1.3.</t>
  </si>
  <si>
    <t>Ieņēmumi no neapbūvētā zemesgabala privatizācijas</t>
  </si>
  <si>
    <t xml:space="preserve">DOMES PRIEKŠSĒDĒTĀJS </t>
  </si>
  <si>
    <t>U.SESKS</t>
  </si>
  <si>
    <t>4.1.3.1.</t>
  </si>
  <si>
    <t>Ieņēmumi no apbūvētā zemesgabala privatizācijas</t>
  </si>
  <si>
    <t>12.3.1.1.</t>
  </si>
  <si>
    <t xml:space="preserve">t.sk. - ES struktūrfondu projektu vadības izmaksas </t>
  </si>
  <si>
    <t xml:space="preserve">Pašvaldības īpašuma apdrošināšana </t>
  </si>
  <si>
    <t xml:space="preserve">t.sk. - priekšfinansējums un līdzfinansējums </t>
  </si>
  <si>
    <t xml:space="preserve">Pašvaldības aģentūra "Liepājas sabiedriskais transports" </t>
  </si>
  <si>
    <t>Projekts "Jaunieši ir sabiedrības attīstības un izaugsmes garants"</t>
  </si>
  <si>
    <t>Projekts "Mana sociālā atbildība"</t>
  </si>
  <si>
    <t xml:space="preserve">Pašvaldību saņemtie transferti no valsts budžeta </t>
  </si>
  <si>
    <t>5. Transferti</t>
  </si>
  <si>
    <t>18.6.3.0.</t>
  </si>
  <si>
    <t>Pašvaldību no valsts budžeta iestādēm saņemtie transferti Eiropas savienības politiku instrumentu un pārējās ārvalstu finanšu palīdzības līdzfinansētajiem projektiem (pasākumiem)</t>
  </si>
  <si>
    <t>05.000.</t>
  </si>
  <si>
    <t>Vides aizsardzība</t>
  </si>
  <si>
    <t>05.600.</t>
  </si>
  <si>
    <t>Kutūras ministrijas budžeta programma - mūzikas un mākslas skolu pedagogu darba samaksa</t>
  </si>
  <si>
    <t>Pašvaldību saņemtie valsts budžeta transferti noteiktam mērķim</t>
  </si>
  <si>
    <t>Pārējie valsts budžeta iestāžu uzturēšanas izdevumu transferti pašvaldībām  (IIN kompensācija)</t>
  </si>
  <si>
    <t>Plānots ņemt kredītu:</t>
  </si>
  <si>
    <t>4.1.1.0.</t>
  </si>
  <si>
    <t>4.1.2.0.</t>
  </si>
  <si>
    <t>Projekts"Pievilcīgas investīciju vides veidošana"</t>
  </si>
  <si>
    <t>Projekts "Uzņēmējdarbības pamata infrastruktūras izveide"</t>
  </si>
  <si>
    <t>Projekts "Ielu apgaismojuma modernizācija un ielu rekonstrukcija"</t>
  </si>
  <si>
    <t xml:space="preserve">SIA "Liepājas ūdens" projekta līdzfinansējums </t>
  </si>
  <si>
    <t xml:space="preserve">Liepājas pilsētas parku, skvēru un zaļo zonu rekonstrukcija </t>
  </si>
  <si>
    <t>Projekts "Liepājas starptautiskās lidostas attīstība"</t>
  </si>
  <si>
    <t>Projekts "Liepājas PII "Pienenīte" infrastruktūras attīstība"</t>
  </si>
  <si>
    <t>Pašvaldības līdzfinansējums privātajām izglītības iestādēm</t>
  </si>
  <si>
    <t xml:space="preserve">SIA "Liepājas Olimpiskais centrs" </t>
  </si>
  <si>
    <t>Labklājības ministrijas mērķdotācija asistentu pakalpojumu apmaksai (Liepājas pilsētas Domes Sociālais dienests)</t>
  </si>
  <si>
    <t>18.6.4.0.</t>
  </si>
  <si>
    <t>Pašvaldības budžetā saņemtā dotācija no pašvaldību finanšu izlīdzināšanas fonda</t>
  </si>
  <si>
    <t>Mērķdotācijas pašvaldību pamatizglītības un vispārējās vidējās izglītības iestāžu pedagogu darba samaksai un valsts sociālās apdrošināšanas iemaksām</t>
  </si>
  <si>
    <t>Mērķdotācijas interešu izglītības programmu pedagogu daļējai darba samaksai un VSAOIe</t>
  </si>
  <si>
    <t>Reģionālā metodiskā centra un pedagogu tālākizglītības centra darbības nodrošināšanai Liepājas Valsts 1.ģimnāzijā</t>
  </si>
  <si>
    <t>Mērķdotācija pašvaldību tautas mākslas kolektīvu vadītāju darba samaksai</t>
  </si>
  <si>
    <t>07.311.</t>
  </si>
  <si>
    <t>Liepājas pašvaldības aģentūra "Nodarbinātības projekti" - dzīvnieku patversme "Lauvas sirds"</t>
  </si>
  <si>
    <t>SIA "OC Liepāja""</t>
  </si>
  <si>
    <t>Projektu priekšfinansējums un līdzfinansējums</t>
  </si>
  <si>
    <t>4.0.0.0.</t>
  </si>
  <si>
    <t>Īpašuma nodokļi</t>
  </si>
  <si>
    <t xml:space="preserve">             - nekustamā īpašuma nodoklis par ēkām,</t>
  </si>
  <si>
    <t>10.1.5.0.</t>
  </si>
  <si>
    <t>Naudas sodi, ko uzliek par pārkāpumiem ceļu satiksmē</t>
  </si>
  <si>
    <t>10.1.5.4.</t>
  </si>
  <si>
    <t>Naudas sodi, ko uzliek pašvaldību institūcijas par pārkāpumiem ceļu satiksmē</t>
  </si>
  <si>
    <t>12.3.0.0.</t>
  </si>
  <si>
    <t>Dažādi nenodokļu ieņēmumi</t>
  </si>
  <si>
    <t>12.3.1.0.</t>
  </si>
  <si>
    <t>Ieņēmumi no privatizācijas</t>
  </si>
  <si>
    <t>12.3.9.0.</t>
  </si>
  <si>
    <t>Citi dažādi nenodokļu ieņēmumi</t>
  </si>
  <si>
    <t>Ieņēmumi no pašvaldības īpašuma iznomāšanas, pārdošanas un nodokļu pamatparāda kapitalizācijas</t>
  </si>
  <si>
    <t>17.0.0.0.</t>
  </si>
  <si>
    <t>17.2.0.0.</t>
  </si>
  <si>
    <t>No valsts budžeta daļēji finansēto atvasināto publisko personuun budžeta nefinansēto iestāžu transferti</t>
  </si>
  <si>
    <t>Pašvaldību saņemtie transferti no valsts budžeta daļēji finansētām atvasinātām publiskām personām un no budžeta nefinansētām iestādēm</t>
  </si>
  <si>
    <t>18.0.0.0.</t>
  </si>
  <si>
    <t>Valsts budžeta transferti</t>
  </si>
  <si>
    <t>19.0.0.0.</t>
  </si>
  <si>
    <t>Pašvaldību budžetu transferti</t>
  </si>
  <si>
    <t>Pašvaldību saņemtie transferti no citām pašvaldībām</t>
  </si>
  <si>
    <t>Budžeta izdevumi atbilstoši ekonomiskajām kategorijām</t>
  </si>
  <si>
    <t>Budžeta izdevumi atbilstoši funkcionālajām kategorijām</t>
  </si>
  <si>
    <t>Atlīdzība</t>
  </si>
  <si>
    <t>Atalgojums</t>
  </si>
  <si>
    <t>Darba devēja valsts sociālās apdrošināšanas obligātās iemaksas, pabalsti un kompensācijas</t>
  </si>
  <si>
    <t>Preces un pakalpojumi</t>
  </si>
  <si>
    <t>Mācību, darba un dienesta komandējumi, darba braucieni</t>
  </si>
  <si>
    <t>Pakalpojumi</t>
  </si>
  <si>
    <t>Krājumi, materiāli, energoresursi, preces,biroja preces un inventārs, kurus neuzskaita kodā 5000</t>
  </si>
  <si>
    <t>Izdevumi periodikas iegādei</t>
  </si>
  <si>
    <t>Budžeta iestāžu nodokļu, nodevu un naudas sodu maksājumi</t>
  </si>
  <si>
    <t>Pakalpojumi, kurus budžeta iestādes apmaksā noteikto funkciju iertvaros, kas nav iestādes administratīvie izdevumi</t>
  </si>
  <si>
    <t>Procentu izdevumi</t>
  </si>
  <si>
    <t>Pārējie procentu maksājumi</t>
  </si>
  <si>
    <t>Subsīdijas un dotācijas</t>
  </si>
  <si>
    <t>Subsīdijas un dotācijas komersantiem,biedrībām un nodibinājumiem</t>
  </si>
  <si>
    <t>Sociālie pabalsti</t>
  </si>
  <si>
    <t>Sociālie pabalsti naudā</t>
  </si>
  <si>
    <t>Sociālie pabalsti natūrā</t>
  </si>
  <si>
    <t>Pārējie klasifikācijā neminētie maksājumi iedzīvotājiem natūrā un kompensācijas</t>
  </si>
  <si>
    <t>Uzturēšanas izdevumu transferti, pašu resursu maksājumi, starptautiskā sadarbība</t>
  </si>
  <si>
    <t>pašvaldību uzturēšanas izdevumu transferti</t>
  </si>
  <si>
    <t>Starptautiskā sadarbība</t>
  </si>
  <si>
    <t>Kapitālie izdevumi</t>
  </si>
  <si>
    <t>Pamatkapitāla veidošana</t>
  </si>
  <si>
    <t>Nemateriālie ieguldījumi</t>
  </si>
  <si>
    <t>Pamatlīdzekļi</t>
  </si>
  <si>
    <t xml:space="preserve">Izdevumi kopā </t>
  </si>
  <si>
    <t>Uzturēšanas izdevumi</t>
  </si>
  <si>
    <t>Atbalsts mazo un vidējo uzņēmumu uzņēmējdarbībai</t>
  </si>
  <si>
    <t xml:space="preserve">Liepājas pašvaldības aģentūra "Nodarbinātības projekti" - projekts "Proti un dari" </t>
  </si>
  <si>
    <t>NVO veselības un sociālās iekļaušanas veicināšanas projektu līdzfinansēšana</t>
  </si>
  <si>
    <t>04.540.</t>
  </si>
  <si>
    <t xml:space="preserve">Projektam "Proti un dari" </t>
  </si>
  <si>
    <t>21.4.0.0.</t>
  </si>
  <si>
    <t>Liepājas pilsētas slēgto tenisa kortu attīstībai</t>
  </si>
  <si>
    <t xml:space="preserve">Projektam "Tehniskā palīdzība integrēto teritoriju investīciju projektu iesniegumu atlases nodrošināšanai  Liepājā" </t>
  </si>
  <si>
    <t>Mērķdotācija asistentu pakalpojumu apmaksai (Liepājas pilsētas Izglītības pārvalde)</t>
  </si>
  <si>
    <t xml:space="preserve">SIA " Lielais Dzintars" </t>
  </si>
  <si>
    <t xml:space="preserve">5.Akcijas un cita līdzdalība komersantu pašu kapitālā </t>
  </si>
  <si>
    <t>Pārējie 21.3.0.0. grupā neklasificētie budžeta iestāžu ieņēmumi par budžeta iestāžu sniegtajiem maksas pakalpojumiem un citi pašu ieņēmumi</t>
  </si>
  <si>
    <r>
      <t xml:space="preserve">         LIEPĀJAS PILSĒTAS PAMATBUDŽETS 2017.GADAM (</t>
    </r>
    <r>
      <rPr>
        <b/>
        <i/>
        <sz val="11"/>
        <rFont val="Arial"/>
        <family val="2"/>
      </rPr>
      <t>euro)</t>
    </r>
  </si>
  <si>
    <t xml:space="preserve">                   2016.gada 8.decembra</t>
  </si>
  <si>
    <t>Liepājas pilsētas pašvaldības administrācija</t>
  </si>
  <si>
    <t>Komunālā pārvalde</t>
  </si>
  <si>
    <t>Projekta "Liepājas ielu apgaismojuma modernizācija un ielu rekonstrukcija" pilsētas ielu apgaismojuma vadības sistēmas programmatūras un servera uzturēšana</t>
  </si>
  <si>
    <t>10.120.</t>
  </si>
  <si>
    <t>Projekts "Kurzeme visiem"</t>
  </si>
  <si>
    <t>Projekts "Liepājas Olimpiskā centra vieglatlētikas manēžas būvniecība"</t>
  </si>
  <si>
    <t xml:space="preserve">Projekts "Publisko aktīvās atpūtas laukumu atjaunošana Bernātos, 1.kārta" </t>
  </si>
  <si>
    <t xml:space="preserve">Projekts "Publisko aktīvās atpūtas laukumu atjaunošana Bernātos, 2.kārta" </t>
  </si>
  <si>
    <t>Projekts "Lejaskurzemes dabas vētības Latvijas simtgadei"</t>
  </si>
  <si>
    <t>Projektam "Lejaskurzemes dabas vērtības - Latvijas simtgadei"</t>
  </si>
  <si>
    <t>Projektam " Liepājas Olimpiskā centra manēžas būvniecība"</t>
  </si>
  <si>
    <t>Siltumtaupības motivācija</t>
  </si>
  <si>
    <t xml:space="preserve">SIA "Vecliepājas PVAC" </t>
  </si>
  <si>
    <t>Finansējums Liepājas Universitātes projektiem</t>
  </si>
  <si>
    <t>1 -4..klašu ēdināšana</t>
  </si>
  <si>
    <t xml:space="preserve">Projektam "Kurzeme visiem" </t>
  </si>
  <si>
    <t>Pašvaldības budžeta iestāžu darbinieku veselības apdrošināšana (t.sk. izglītības, sabiedriskās kārtības, sociālās, kultūras, sporta nozaru darbiniekiem)</t>
  </si>
  <si>
    <t>Kapitālo izdevumu transferti</t>
  </si>
  <si>
    <t>Liepājas pilsētas Vēlēšanu komisija</t>
  </si>
  <si>
    <t xml:space="preserve">                   saistošajiem noteikumiem Nr.32</t>
  </si>
  <si>
    <t>Mērķdotacija sociālās rehabilitācijas pakalpojumu sniegšanai no vardarbības cietušām un vardarbību veikušām pilngadīgām personām (Sociālais dienests)</t>
  </si>
  <si>
    <t>Izglītības ministrijas budžeta programma - sporta programmu pedagogu darba samaksa</t>
  </si>
  <si>
    <t>Projekts "Ceļa horizontālo apzīmējumu atjaunošana Pulvera ielā posmā no Brīvības ielas līdz Cukura ielai"</t>
  </si>
  <si>
    <t xml:space="preserve">SIA "Aviasabiedrība "Liepāja"" </t>
  </si>
  <si>
    <t>Pašvaldības tukšo dzīvokļu uzturēšanas izdevumi</t>
  </si>
  <si>
    <t>SIA "Liepājas reģionālā slimnīca" -projekts "Cilvēkresursu piesaistes programma veselības aprūpei Liepājā"</t>
  </si>
  <si>
    <t>Projekts "Liepājas pilsētas slēgto tenisa kortu attīstība"</t>
  </si>
  <si>
    <t>Pašvaldības SIA "Liepājas teātris"</t>
  </si>
  <si>
    <t>SIA "Liepājas reģiona tūrisma informācijas birojs"</t>
  </si>
  <si>
    <t>Liepājas pilsētas būvvalde</t>
  </si>
  <si>
    <t>Ceļu satiksmes drošības direkcija</t>
  </si>
  <si>
    <t>FINANSIĀLAIS PĀRSNIEGUMS(+), DEFICĪTS (-)</t>
  </si>
  <si>
    <t xml:space="preserve">             -nekustamā īpašuma nodoklis par  inženierbūvēm un mājokļiem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</si>
</sst>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"/>
    <numFmt numFmtId="189" formatCode="[$-426]dddd\,\ yyyy&quot;. gada &quot;d\.\ mmmm"/>
    <numFmt numFmtId="190" formatCode="[$-F400]h:mm:ss\ AM/PM"/>
  </numFmts>
  <fonts count="52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b/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8"/>
      <name val="Times New Roman"/>
      <family val="2"/>
    </font>
    <font>
      <sz val="10"/>
      <color indexed="17"/>
      <name val="Times New Roman"/>
      <family val="2"/>
    </font>
    <font>
      <sz val="10"/>
      <color indexed="60"/>
      <name val="Times New Roman"/>
      <family val="2"/>
    </font>
    <font>
      <b/>
      <sz val="18"/>
      <color indexed="56"/>
      <name val="Cambria"/>
      <family val="2"/>
    </font>
    <font>
      <i/>
      <sz val="10"/>
      <color indexed="23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sz val="10"/>
      <color indexed="20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theme="1"/>
      <name val="Times New Roman"/>
      <family val="2"/>
    </font>
    <font>
      <sz val="10"/>
      <color rgb="FF006100"/>
      <name val="Times New Roman"/>
      <family val="2"/>
    </font>
    <font>
      <sz val="10"/>
      <color rgb="FF9C6500"/>
      <name val="Times New Roman"/>
      <family val="2"/>
    </font>
    <font>
      <b/>
      <sz val="18"/>
      <color theme="3"/>
      <name val="Cambria"/>
      <family val="2"/>
    </font>
    <font>
      <i/>
      <sz val="10"/>
      <color rgb="FF7F7F7F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9C000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1" borderId="1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20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8" fillId="35" borderId="10" xfId="0" applyFont="1" applyFill="1" applyBorder="1" applyAlignment="1">
      <alignment vertical="top" wrapText="1"/>
    </xf>
    <xf numFmtId="0" fontId="9" fillId="35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8" fillId="36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1" fillId="0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8" fillId="0" borderId="11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3" fontId="0" fillId="0" borderId="0" xfId="0" applyNumberFormat="1" applyAlignment="1">
      <alignment vertical="top"/>
    </xf>
    <xf numFmtId="3" fontId="1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horizontal="center" vertical="top"/>
    </xf>
    <xf numFmtId="3" fontId="3" fillId="0" borderId="11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/>
    </xf>
    <xf numFmtId="3" fontId="6" fillId="33" borderId="10" xfId="0" applyNumberFormat="1" applyFont="1" applyFill="1" applyBorder="1" applyAlignment="1">
      <alignment vertical="top" wrapText="1"/>
    </xf>
    <xf numFmtId="3" fontId="5" fillId="33" borderId="10" xfId="0" applyNumberFormat="1" applyFont="1" applyFill="1" applyBorder="1" applyAlignment="1">
      <alignment vertical="top" wrapText="1"/>
    </xf>
    <xf numFmtId="3" fontId="3" fillId="0" borderId="10" xfId="0" applyNumberFormat="1" applyFont="1" applyBorder="1" applyAlignment="1">
      <alignment vertical="top"/>
    </xf>
    <xf numFmtId="3" fontId="0" fillId="0" borderId="10" xfId="0" applyNumberFormat="1" applyFont="1" applyBorder="1" applyAlignment="1">
      <alignment vertical="top"/>
    </xf>
    <xf numFmtId="3" fontId="6" fillId="0" borderId="1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3" fontId="0" fillId="0" borderId="10" xfId="0" applyNumberFormat="1" applyBorder="1" applyAlignment="1">
      <alignment vertical="top"/>
    </xf>
    <xf numFmtId="3" fontId="9" fillId="0" borderId="10" xfId="0" applyNumberFormat="1" applyFont="1" applyBorder="1" applyAlignment="1">
      <alignment vertical="top"/>
    </xf>
    <xf numFmtId="3" fontId="6" fillId="0" borderId="10" xfId="0" applyNumberFormat="1" applyFont="1" applyBorder="1" applyAlignment="1">
      <alignment vertical="top"/>
    </xf>
    <xf numFmtId="3" fontId="6" fillId="0" borderId="10" xfId="0" applyNumberFormat="1" applyFont="1" applyFill="1" applyBorder="1" applyAlignment="1">
      <alignment vertical="top" wrapText="1"/>
    </xf>
    <xf numFmtId="3" fontId="3" fillId="0" borderId="12" xfId="0" applyNumberFormat="1" applyFont="1" applyBorder="1" applyAlignment="1">
      <alignment vertical="top"/>
    </xf>
    <xf numFmtId="3" fontId="0" fillId="0" borderId="10" xfId="0" applyNumberFormat="1" applyFill="1" applyBorder="1" applyAlignment="1">
      <alignment vertical="top"/>
    </xf>
    <xf numFmtId="3" fontId="3" fillId="0" borderId="12" xfId="0" applyNumberFormat="1" applyFont="1" applyFill="1" applyBorder="1" applyAlignment="1">
      <alignment vertical="top"/>
    </xf>
    <xf numFmtId="3" fontId="3" fillId="0" borderId="10" xfId="0" applyNumberFormat="1" applyFont="1" applyBorder="1" applyAlignment="1">
      <alignment vertical="top"/>
    </xf>
    <xf numFmtId="3" fontId="4" fillId="0" borderId="10" xfId="0" applyNumberFormat="1" applyFont="1" applyBorder="1" applyAlignment="1">
      <alignment vertical="top"/>
    </xf>
    <xf numFmtId="3" fontId="3" fillId="0" borderId="10" xfId="0" applyNumberFormat="1" applyFont="1" applyBorder="1" applyAlignment="1">
      <alignment vertical="top"/>
    </xf>
    <xf numFmtId="3" fontId="6" fillId="0" borderId="10" xfId="0" applyNumberFormat="1" applyFont="1" applyBorder="1" applyAlignment="1">
      <alignment vertical="top"/>
    </xf>
    <xf numFmtId="3" fontId="6" fillId="0" borderId="10" xfId="0" applyNumberFormat="1" applyFont="1" applyBorder="1" applyAlignment="1">
      <alignment vertical="top"/>
    </xf>
    <xf numFmtId="3" fontId="0" fillId="34" borderId="10" xfId="0" applyNumberFormat="1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vertical="top" wrapText="1"/>
    </xf>
    <xf numFmtId="3" fontId="9" fillId="33" borderId="10" xfId="0" applyNumberFormat="1" applyFont="1" applyFill="1" applyBorder="1" applyAlignment="1">
      <alignment vertical="top"/>
    </xf>
    <xf numFmtId="3" fontId="0" fillId="0" borderId="10" xfId="0" applyNumberFormat="1" applyFont="1" applyFill="1" applyBorder="1" applyAlignment="1">
      <alignment vertical="top"/>
    </xf>
    <xf numFmtId="3" fontId="11" fillId="0" borderId="10" xfId="0" applyNumberFormat="1" applyFont="1" applyFill="1" applyBorder="1" applyAlignment="1">
      <alignment vertical="top" wrapText="1"/>
    </xf>
    <xf numFmtId="3" fontId="3" fillId="34" borderId="10" xfId="0" applyNumberFormat="1" applyFont="1" applyFill="1" applyBorder="1" applyAlignment="1">
      <alignment vertical="top" wrapText="1"/>
    </xf>
    <xf numFmtId="3" fontId="11" fillId="34" borderId="10" xfId="0" applyNumberFormat="1" applyFont="1" applyFill="1" applyBorder="1" applyAlignment="1">
      <alignment vertical="top" wrapText="1"/>
    </xf>
    <xf numFmtId="3" fontId="11" fillId="0" borderId="10" xfId="0" applyNumberFormat="1" applyFont="1" applyFill="1" applyBorder="1" applyAlignment="1">
      <alignment vertical="top"/>
    </xf>
    <xf numFmtId="3" fontId="5" fillId="33" borderId="10" xfId="0" applyNumberFormat="1" applyFont="1" applyFill="1" applyBorder="1" applyAlignment="1">
      <alignment vertical="top"/>
    </xf>
    <xf numFmtId="3" fontId="0" fillId="34" borderId="10" xfId="0" applyNumberFormat="1" applyFont="1" applyFill="1" applyBorder="1" applyAlignment="1">
      <alignment vertical="top"/>
    </xf>
    <xf numFmtId="3" fontId="11" fillId="0" borderId="10" xfId="0" applyNumberFormat="1" applyFont="1" applyBorder="1" applyAlignment="1">
      <alignment vertical="top"/>
    </xf>
    <xf numFmtId="3" fontId="11" fillId="34" borderId="10" xfId="0" applyNumberFormat="1" applyFont="1" applyFill="1" applyBorder="1" applyAlignment="1">
      <alignment vertical="top"/>
    </xf>
    <xf numFmtId="3" fontId="15" fillId="33" borderId="10" xfId="0" applyNumberFormat="1" applyFont="1" applyFill="1" applyBorder="1" applyAlignment="1">
      <alignment vertical="top"/>
    </xf>
    <xf numFmtId="3" fontId="3" fillId="0" borderId="10" xfId="0" applyNumberFormat="1" applyFont="1" applyFill="1" applyBorder="1" applyAlignment="1">
      <alignment vertical="top"/>
    </xf>
    <xf numFmtId="3" fontId="6" fillId="33" borderId="10" xfId="0" applyNumberFormat="1" applyFont="1" applyFill="1" applyBorder="1" applyAlignment="1">
      <alignment vertical="top"/>
    </xf>
    <xf numFmtId="3" fontId="9" fillId="35" borderId="10" xfId="0" applyNumberFormat="1" applyFont="1" applyFill="1" applyBorder="1" applyAlignment="1">
      <alignment vertical="top"/>
    </xf>
    <xf numFmtId="3" fontId="0" fillId="33" borderId="10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vertical="top"/>
    </xf>
    <xf numFmtId="3" fontId="0" fillId="33" borderId="10" xfId="0" applyNumberForma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3" fontId="3" fillId="33" borderId="10" xfId="0" applyNumberFormat="1" applyFont="1" applyFill="1" applyBorder="1" applyAlignment="1">
      <alignment vertical="top"/>
    </xf>
    <xf numFmtId="3" fontId="3" fillId="34" borderId="10" xfId="0" applyNumberFormat="1" applyFont="1" applyFill="1" applyBorder="1" applyAlignment="1">
      <alignment vertical="top"/>
    </xf>
    <xf numFmtId="3" fontId="4" fillId="0" borderId="10" xfId="0" applyNumberFormat="1" applyFont="1" applyBorder="1" applyAlignment="1">
      <alignment vertical="top"/>
    </xf>
    <xf numFmtId="3" fontId="8" fillId="33" borderId="10" xfId="0" applyNumberFormat="1" applyFont="1" applyFill="1" applyBorder="1" applyAlignment="1">
      <alignment vertical="top"/>
    </xf>
    <xf numFmtId="3" fontId="6" fillId="36" borderId="10" xfId="0" applyNumberFormat="1" applyFont="1" applyFill="1" applyBorder="1" applyAlignment="1">
      <alignment vertical="top"/>
    </xf>
    <xf numFmtId="3" fontId="0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3" fontId="15" fillId="0" borderId="0" xfId="0" applyNumberFormat="1" applyFont="1" applyAlignment="1">
      <alignment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34" borderId="10" xfId="0" applyFont="1" applyFill="1" applyBorder="1" applyAlignment="1">
      <alignment vertical="top" wrapText="1"/>
    </xf>
    <xf numFmtId="3" fontId="10" fillId="34" borderId="10" xfId="0" applyNumberFormat="1" applyFont="1" applyFill="1" applyBorder="1" applyAlignment="1">
      <alignment vertical="top"/>
    </xf>
    <xf numFmtId="0" fontId="10" fillId="0" borderId="0" xfId="0" applyFont="1" applyAlignment="1">
      <alignment vertical="top"/>
    </xf>
    <xf numFmtId="3" fontId="3" fillId="0" borderId="10" xfId="0" applyNumberFormat="1" applyFont="1" applyFill="1" applyBorder="1" applyAlignment="1">
      <alignment vertical="top" wrapText="1"/>
    </xf>
    <xf numFmtId="0" fontId="16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15" fillId="0" borderId="10" xfId="0" applyFont="1" applyBorder="1" applyAlignment="1">
      <alignment vertical="top"/>
    </xf>
    <xf numFmtId="3" fontId="15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3" fontId="3" fillId="34" borderId="13" xfId="0" applyNumberFormat="1" applyFont="1" applyFill="1" applyBorder="1" applyAlignment="1">
      <alignment vertical="top" wrapText="1"/>
    </xf>
    <xf numFmtId="0" fontId="8" fillId="37" borderId="10" xfId="0" applyFont="1" applyFill="1" applyBorder="1" applyAlignment="1">
      <alignment vertical="top" wrapText="1"/>
    </xf>
    <xf numFmtId="3" fontId="6" fillId="37" borderId="10" xfId="0" applyNumberFormat="1" applyFont="1" applyFill="1" applyBorder="1" applyAlignment="1">
      <alignment vertical="top" wrapText="1"/>
    </xf>
    <xf numFmtId="0" fontId="0" fillId="37" borderId="0" xfId="0" applyFill="1" applyAlignment="1">
      <alignment vertical="top"/>
    </xf>
    <xf numFmtId="0" fontId="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7" fillId="38" borderId="10" xfId="0" applyFont="1" applyFill="1" applyBorder="1" applyAlignment="1">
      <alignment vertical="top" wrapText="1"/>
    </xf>
    <xf numFmtId="0" fontId="5" fillId="38" borderId="10" xfId="0" applyFont="1" applyFill="1" applyBorder="1" applyAlignment="1">
      <alignment vertical="top" wrapText="1"/>
    </xf>
    <xf numFmtId="3" fontId="15" fillId="38" borderId="10" xfId="0" applyNumberFormat="1" applyFont="1" applyFill="1" applyBorder="1" applyAlignment="1">
      <alignment vertical="top"/>
    </xf>
    <xf numFmtId="0" fontId="16" fillId="39" borderId="10" xfId="0" applyFont="1" applyFill="1" applyBorder="1" applyAlignment="1">
      <alignment vertical="top" wrapText="1"/>
    </xf>
    <xf numFmtId="3" fontId="16" fillId="39" borderId="10" xfId="0" applyNumberFormat="1" applyFont="1" applyFill="1" applyBorder="1" applyAlignment="1">
      <alignment vertical="top"/>
    </xf>
    <xf numFmtId="3" fontId="9" fillId="40" borderId="10" xfId="0" applyNumberFormat="1" applyFont="1" applyFill="1" applyBorder="1" applyAlignment="1">
      <alignment vertical="top"/>
    </xf>
    <xf numFmtId="3" fontId="0" fillId="40" borderId="10" xfId="0" applyNumberFormat="1" applyFill="1" applyBorder="1" applyAlignment="1">
      <alignment vertical="top"/>
    </xf>
    <xf numFmtId="0" fontId="17" fillId="0" borderId="0" xfId="0" applyFont="1" applyAlignment="1">
      <alignment vertical="top"/>
    </xf>
    <xf numFmtId="0" fontId="9" fillId="41" borderId="10" xfId="0" applyFont="1" applyFill="1" applyBorder="1" applyAlignment="1">
      <alignment vertical="top" wrapText="1"/>
    </xf>
    <xf numFmtId="3" fontId="9" fillId="41" borderId="10" xfId="0" applyNumberFormat="1" applyFont="1" applyFill="1" applyBorder="1" applyAlignment="1">
      <alignment vertical="top"/>
    </xf>
    <xf numFmtId="3" fontId="9" fillId="41" borderId="10" xfId="0" applyNumberFormat="1" applyFont="1" applyFill="1" applyBorder="1" applyAlignment="1">
      <alignment vertical="top" wrapText="1"/>
    </xf>
    <xf numFmtId="0" fontId="6" fillId="41" borderId="10" xfId="0" applyFont="1" applyFill="1" applyBorder="1" applyAlignment="1">
      <alignment vertical="top" wrapText="1"/>
    </xf>
    <xf numFmtId="3" fontId="6" fillId="41" borderId="10" xfId="0" applyNumberFormat="1" applyFont="1" applyFill="1" applyBorder="1" applyAlignment="1">
      <alignment vertical="top" wrapText="1"/>
    </xf>
    <xf numFmtId="0" fontId="7" fillId="41" borderId="10" xfId="0" applyFont="1" applyFill="1" applyBorder="1" applyAlignment="1">
      <alignment vertical="top" wrapText="1"/>
    </xf>
    <xf numFmtId="3" fontId="5" fillId="41" borderId="10" xfId="0" applyNumberFormat="1" applyFont="1" applyFill="1" applyBorder="1" applyAlignment="1">
      <alignment vertical="top" wrapText="1"/>
    </xf>
    <xf numFmtId="0" fontId="10" fillId="41" borderId="10" xfId="0" applyFont="1" applyFill="1" applyBorder="1" applyAlignment="1">
      <alignment vertical="top" wrapText="1"/>
    </xf>
    <xf numFmtId="0" fontId="8" fillId="41" borderId="10" xfId="0" applyFont="1" applyFill="1" applyBorder="1" applyAlignment="1">
      <alignment vertical="top" wrapText="1"/>
    </xf>
    <xf numFmtId="0" fontId="8" fillId="41" borderId="10" xfId="0" applyFont="1" applyFill="1" applyBorder="1" applyAlignment="1">
      <alignment vertical="top" wrapText="1"/>
    </xf>
    <xf numFmtId="3" fontId="6" fillId="41" borderId="10" xfId="0" applyNumberFormat="1" applyFont="1" applyFill="1" applyBorder="1" applyAlignment="1">
      <alignment vertical="top"/>
    </xf>
    <xf numFmtId="0" fontId="0" fillId="0" borderId="11" xfId="0" applyFont="1" applyBorder="1" applyAlignment="1">
      <alignment vertical="top" wrapText="1"/>
    </xf>
    <xf numFmtId="0" fontId="4" fillId="37" borderId="11" xfId="0" applyFont="1" applyFill="1" applyBorder="1" applyAlignment="1">
      <alignment vertical="top" wrapText="1"/>
    </xf>
    <xf numFmtId="3" fontId="3" fillId="0" borderId="12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vertical="top" wrapText="1"/>
    </xf>
    <xf numFmtId="3" fontId="11" fillId="0" borderId="0" xfId="0" applyNumberFormat="1" applyFont="1" applyFill="1" applyBorder="1" applyAlignment="1">
      <alignment vertical="top" wrapText="1"/>
    </xf>
    <xf numFmtId="3" fontId="0" fillId="37" borderId="10" xfId="0" applyNumberFormat="1" applyFont="1" applyFill="1" applyBorder="1" applyAlignment="1">
      <alignment vertical="top"/>
    </xf>
    <xf numFmtId="3" fontId="3" fillId="0" borderId="10" xfId="0" applyNumberFormat="1" applyFont="1" applyFill="1" applyBorder="1" applyAlignment="1">
      <alignment vertical="top"/>
    </xf>
    <xf numFmtId="0" fontId="0" fillId="34" borderId="10" xfId="0" applyNumberFormat="1" applyFont="1" applyFill="1" applyBorder="1" applyAlignment="1">
      <alignment vertical="top"/>
    </xf>
    <xf numFmtId="0" fontId="0" fillId="37" borderId="10" xfId="0" applyFont="1" applyFill="1" applyBorder="1" applyAlignment="1">
      <alignment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.Keniga\Documents\BUDZETS_2016\TAMES_PAMATBUD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ŠTATI"/>
      <sheetName val="SPEC.2008."/>
      <sheetName val="SPEC.BUDZ.ŠTATI"/>
      <sheetName val="4.PIELIKUMS"/>
      <sheetName val="Dome_pielik"/>
      <sheetName val="5.PIELIKUMS"/>
      <sheetName val="6.PIELIKUMS"/>
      <sheetName val="7.PIELIKUMS"/>
      <sheetName val="Dzimts_pielik"/>
      <sheetName val="8.PIELIKUMS"/>
      <sheetName val="9.PIELIKUMS"/>
      <sheetName val="vesel_proj"/>
      <sheetName val="10.PIELIKUMS"/>
      <sheetName val="11.PIELIKUMS"/>
      <sheetName val="12.PIELIKUMS"/>
      <sheetName val="13.PIELIKUMS"/>
      <sheetName val="Polic_pielik"/>
      <sheetName val="14.PIELIKUMS"/>
      <sheetName val="15.PIELIKUMS"/>
      <sheetName val="15.PIELIK_TURPIN"/>
      <sheetName val="Nodarb_pielik"/>
      <sheetName val="16.PIELIKUMS"/>
      <sheetName val="17.PIELIKUMS"/>
      <sheetName val="18.PIELIKUMS"/>
      <sheetName val="Būvv_pielik"/>
      <sheetName val="19.PIELIKUMS"/>
      <sheetName val="PIELIK_KP"/>
      <sheetName val="20.PIELIKUMS"/>
      <sheetName val="LST_pielik"/>
      <sheetName val="21.PIELIKUMS"/>
      <sheetName val="22.PIELIKUMS"/>
      <sheetName val="tramvajs"/>
      <sheetName val="23.PIELIKUMS"/>
      <sheetName val="24.PIELIKUMS"/>
      <sheetName val="Kaps_pielik"/>
      <sheetName val="25.PIELIKUMS"/>
      <sheetName val="NĪP_pielik"/>
      <sheetName val="26.PIELIKUMS"/>
      <sheetName val="27.PIELIKUMS"/>
      <sheetName val="28.PIELIKUMS"/>
      <sheetName val="28.PIELIK_TURPIN"/>
      <sheetName val="Sp._parv_pielik"/>
      <sheetName val="29.PIELIKUMS"/>
      <sheetName val="30.PIELIKUMS"/>
      <sheetName val="31.PIELIKUMS"/>
      <sheetName val="32.PIELIKUMS"/>
      <sheetName val="33.PIELIKUMS"/>
      <sheetName val="34.PIELIKUMS"/>
      <sheetName val="Kult_pielik"/>
      <sheetName val="35.PIELIKUMS"/>
      <sheetName val="36.PIELIKUMS"/>
      <sheetName val="IP_pielik"/>
      <sheetName val="37.PIELIKUMS"/>
      <sheetName val="38.PIELIKUMS"/>
      <sheetName val="39.PIELIKUMS"/>
      <sheetName val="40.PIELIKUMS"/>
      <sheetName val="41.PIELIKUMS"/>
      <sheetName val="Bāriņt_pielik"/>
      <sheetName val="42.PIELIKUMS"/>
      <sheetName val="SD_pielik"/>
      <sheetName val="43.PIELIKUMS"/>
      <sheetName val="kred_%"/>
      <sheetName val="REZ_FONDS"/>
      <sheetName val="44.PIELIKUMS"/>
      <sheetName val="45.PIELIKUMS"/>
      <sheetName val="46.PIELIKUMS"/>
      <sheetName val="47.PIELIKUMS"/>
      <sheetName val="48.PIELIKUMS"/>
      <sheetName val="49.PIELIKUMS"/>
      <sheetName val="50.PIELIKUMS"/>
      <sheetName val="51.PIELIKUMS"/>
      <sheetName val="52.PIELIKUMS"/>
      <sheetName val="53.PIELIKUMS"/>
      <sheetName val="54.PIELIKUMS"/>
      <sheetName val="55.PIELIKUMS"/>
      <sheetName val="56.PIELIKUMS"/>
      <sheetName val="Lapa65"/>
      <sheetName val="Lapa66"/>
      <sheetName val="Lapa67"/>
      <sheetName val="Lapa68"/>
      <sheetName val="Lapa69"/>
      <sheetName val="Lapa70"/>
      <sheetName val="Lapa71"/>
      <sheetName val="Lapa72"/>
      <sheetName val="Lapa73"/>
      <sheetName val="Lapa74"/>
      <sheetName val="Lapa75"/>
      <sheetName val="Lapa76"/>
      <sheetName val="Lapa77"/>
      <sheetName val="Lapa78"/>
      <sheetName val="Lapa79"/>
      <sheetName val="Lapa80"/>
    </sheetNames>
    <sheetDataSet>
      <sheetData sheetId="0">
        <row r="130">
          <cell r="E130">
            <v>0</v>
          </cell>
        </row>
        <row r="136">
          <cell r="E136">
            <v>0</v>
          </cell>
        </row>
        <row r="199">
          <cell r="C199">
            <v>0</v>
          </cell>
          <cell r="E199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7.28125" style="19" customWidth="1"/>
    <col min="2" max="2" width="35.7109375" style="19" customWidth="1"/>
    <col min="3" max="3" width="11.421875" style="37" customWidth="1"/>
    <col min="4" max="4" width="12.28125" style="37" customWidth="1"/>
    <col min="5" max="5" width="10.28125" style="37" customWidth="1"/>
    <col min="6" max="6" width="14.140625" style="37" customWidth="1"/>
    <col min="7" max="16384" width="9.140625" style="19" customWidth="1"/>
  </cols>
  <sheetData>
    <row r="1" ht="12.75">
      <c r="D1" s="37" t="s">
        <v>107</v>
      </c>
    </row>
    <row r="2" ht="12.75">
      <c r="D2" s="37" t="s">
        <v>106</v>
      </c>
    </row>
    <row r="3" ht="12.75">
      <c r="D3" s="37" t="s">
        <v>240</v>
      </c>
    </row>
    <row r="4" ht="12.75">
      <c r="D4" s="37" t="s">
        <v>260</v>
      </c>
    </row>
    <row r="5" spans="1:4" ht="15.75">
      <c r="A5" s="21"/>
      <c r="B5" s="22" t="s">
        <v>239</v>
      </c>
      <c r="C5" s="38"/>
      <c r="D5" s="39"/>
    </row>
    <row r="6" spans="1:4" ht="15.75">
      <c r="A6" s="21"/>
      <c r="B6" s="22"/>
      <c r="C6" s="38"/>
      <c r="D6" s="39"/>
    </row>
    <row r="7" spans="1:6" ht="27.75" customHeight="1">
      <c r="A7" s="30" t="s">
        <v>0</v>
      </c>
      <c r="B7" s="30" t="s">
        <v>1</v>
      </c>
      <c r="C7" s="40" t="s">
        <v>44</v>
      </c>
      <c r="D7" s="41" t="s">
        <v>45</v>
      </c>
      <c r="E7" s="42" t="s">
        <v>2</v>
      </c>
      <c r="F7" s="43" t="s">
        <v>3</v>
      </c>
    </row>
    <row r="8" spans="1:6" ht="12.75">
      <c r="A8" s="1"/>
      <c r="B8" s="1" t="s">
        <v>4</v>
      </c>
      <c r="C8" s="44">
        <f>C36</f>
        <v>13067640</v>
      </c>
      <c r="D8" s="44">
        <f>SUM(D9+D36+D67)</f>
        <v>51937443</v>
      </c>
      <c r="E8" s="45">
        <f>E67</f>
        <v>7443808</v>
      </c>
      <c r="F8" s="45">
        <f>SUM(C8:E8)</f>
        <v>72448891</v>
      </c>
    </row>
    <row r="9" spans="1:6" ht="12.75">
      <c r="A9" s="122"/>
      <c r="B9" s="122" t="s">
        <v>5</v>
      </c>
      <c r="C9" s="121">
        <f>SUM(C10+C21)</f>
        <v>0</v>
      </c>
      <c r="D9" s="121">
        <f>SUM(D10+D21)</f>
        <v>41620325</v>
      </c>
      <c r="E9" s="123">
        <f>SUM(E10+E21)</f>
        <v>0</v>
      </c>
      <c r="F9" s="123">
        <f>SUM(F10+F21)</f>
        <v>41620325</v>
      </c>
    </row>
    <row r="10" spans="1:6" ht="21.75" customHeight="1">
      <c r="A10" s="122"/>
      <c r="B10" s="122" t="s">
        <v>6</v>
      </c>
      <c r="C10" s="121">
        <f>SUM(C11+C14+C19)</f>
        <v>0</v>
      </c>
      <c r="D10" s="121">
        <f>SUM(D11+D14+D19)</f>
        <v>41371052</v>
      </c>
      <c r="E10" s="121">
        <f>SUM(E11+E14+E19)</f>
        <v>0</v>
      </c>
      <c r="F10" s="121">
        <f>SUM(F11+F14+F19)</f>
        <v>41371052</v>
      </c>
    </row>
    <row r="11" spans="1:6" ht="12.75">
      <c r="A11" s="2" t="s">
        <v>93</v>
      </c>
      <c r="B11" s="2" t="s">
        <v>7</v>
      </c>
      <c r="C11" s="46">
        <f>SUM(C12:C13)</f>
        <v>0</v>
      </c>
      <c r="D11" s="46">
        <f>SUM(D12:D13)</f>
        <v>37522837</v>
      </c>
      <c r="E11" s="46">
        <f>SUM(E12:E13)</f>
        <v>0</v>
      </c>
      <c r="F11" s="46">
        <f>SUM(C11:E11)</f>
        <v>37522837</v>
      </c>
    </row>
    <row r="12" spans="1:6" ht="22.5">
      <c r="A12" s="4" t="s">
        <v>94</v>
      </c>
      <c r="B12" s="4" t="s">
        <v>117</v>
      </c>
      <c r="C12" s="47"/>
      <c r="D12" s="47"/>
      <c r="E12" s="47"/>
      <c r="F12" s="47">
        <f>SUM(C12:E12)</f>
        <v>0</v>
      </c>
    </row>
    <row r="13" spans="1:6" ht="21.75" customHeight="1">
      <c r="A13" s="4" t="s">
        <v>109</v>
      </c>
      <c r="B13" s="4" t="s">
        <v>118</v>
      </c>
      <c r="C13" s="47"/>
      <c r="D13" s="46">
        <v>37522837</v>
      </c>
      <c r="E13" s="46"/>
      <c r="F13" s="46">
        <f>SUM(C13:E13)</f>
        <v>37522837</v>
      </c>
    </row>
    <row r="14" spans="1:6" s="24" customFormat="1" ht="12.75">
      <c r="A14" s="2" t="s">
        <v>175</v>
      </c>
      <c r="B14" s="2" t="s">
        <v>176</v>
      </c>
      <c r="C14" s="51">
        <f>SUM(C15)</f>
        <v>0</v>
      </c>
      <c r="D14" s="51">
        <f>SUM(D15)</f>
        <v>3543215</v>
      </c>
      <c r="E14" s="51">
        <f>SUM(E15)</f>
        <v>0</v>
      </c>
      <c r="F14" s="51">
        <f>SUM(C14:E14)</f>
        <v>3543215</v>
      </c>
    </row>
    <row r="15" spans="1:6" ht="12.75">
      <c r="A15" s="2" t="s">
        <v>8</v>
      </c>
      <c r="B15" s="2" t="s">
        <v>9</v>
      </c>
      <c r="C15" s="48">
        <f>SUM(C16:C17)</f>
        <v>0</v>
      </c>
      <c r="D15" s="48">
        <f>SUM(D16:D18)</f>
        <v>3543215</v>
      </c>
      <c r="E15" s="48">
        <f>SUM(E16:E17)</f>
        <v>0</v>
      </c>
      <c r="F15" s="51">
        <f>SUM(C15:E15)</f>
        <v>3543215</v>
      </c>
    </row>
    <row r="16" spans="1:6" ht="12.75">
      <c r="A16" s="4" t="s">
        <v>153</v>
      </c>
      <c r="B16" s="4" t="s">
        <v>46</v>
      </c>
      <c r="C16" s="47"/>
      <c r="D16" s="46">
        <v>1503691</v>
      </c>
      <c r="E16" s="49"/>
      <c r="F16" s="46">
        <f aca="true" t="shared" si="0" ref="F16:F69">SUM(C16:E16)</f>
        <v>1503691</v>
      </c>
    </row>
    <row r="17" spans="1:6" ht="21.75" customHeight="1">
      <c r="A17" s="4" t="s">
        <v>154</v>
      </c>
      <c r="B17" s="4" t="s">
        <v>177</v>
      </c>
      <c r="C17" s="47"/>
      <c r="D17" s="46">
        <v>1570703</v>
      </c>
      <c r="E17" s="46"/>
      <c r="F17" s="46">
        <f t="shared" si="0"/>
        <v>1570703</v>
      </c>
    </row>
    <row r="18" spans="1:6" ht="22.5">
      <c r="A18" s="4" t="s">
        <v>133</v>
      </c>
      <c r="B18" s="4" t="s">
        <v>273</v>
      </c>
      <c r="C18" s="47"/>
      <c r="D18" s="46">
        <v>468821</v>
      </c>
      <c r="E18" s="46"/>
      <c r="F18" s="46">
        <f t="shared" si="0"/>
        <v>468821</v>
      </c>
    </row>
    <row r="19" spans="1:6" s="24" customFormat="1" ht="12.75">
      <c r="A19" s="2" t="s">
        <v>10</v>
      </c>
      <c r="B19" s="2" t="s">
        <v>95</v>
      </c>
      <c r="C19" s="51">
        <f>SUM(C20)</f>
        <v>0</v>
      </c>
      <c r="D19" s="52">
        <f>SUM(D20)</f>
        <v>305000</v>
      </c>
      <c r="E19" s="52">
        <f>SUM(E20)</f>
        <v>0</v>
      </c>
      <c r="F19" s="51">
        <f>SUM(C19:E19)</f>
        <v>305000</v>
      </c>
    </row>
    <row r="20" spans="1:6" ht="12.75">
      <c r="A20" s="4" t="s">
        <v>11</v>
      </c>
      <c r="B20" s="4" t="s">
        <v>12</v>
      </c>
      <c r="C20" s="50"/>
      <c r="D20" s="46">
        <v>305000</v>
      </c>
      <c r="E20" s="46"/>
      <c r="F20" s="46">
        <f t="shared" si="0"/>
        <v>305000</v>
      </c>
    </row>
    <row r="21" spans="1:6" ht="13.5" customHeight="1">
      <c r="A21" s="124"/>
      <c r="B21" s="122" t="s">
        <v>13</v>
      </c>
      <c r="C21" s="123">
        <f>SUM(C22+C23+C26+C29+C35)</f>
        <v>0</v>
      </c>
      <c r="D21" s="123">
        <f>SUM(D22+D23+D26+D29+D35)</f>
        <v>249273</v>
      </c>
      <c r="E21" s="123">
        <f>SUM(E22+E23+E26+E29+E35)</f>
        <v>0</v>
      </c>
      <c r="F21" s="123">
        <f>SUM(F22+F23+F26+F29+F35)</f>
        <v>249273</v>
      </c>
    </row>
    <row r="22" spans="1:6" s="24" customFormat="1" ht="22.5">
      <c r="A22" s="10" t="s">
        <v>110</v>
      </c>
      <c r="B22" s="10" t="s">
        <v>111</v>
      </c>
      <c r="C22" s="53"/>
      <c r="D22" s="53"/>
      <c r="E22" s="53"/>
      <c r="F22" s="48">
        <f>SUM(C22:E22)</f>
        <v>0</v>
      </c>
    </row>
    <row r="23" spans="1:6" ht="22.5">
      <c r="A23" s="2" t="s">
        <v>14</v>
      </c>
      <c r="B23" s="2" t="s">
        <v>77</v>
      </c>
      <c r="C23" s="48">
        <f>SUM(C24:C25)</f>
        <v>0</v>
      </c>
      <c r="D23" s="48">
        <f>SUM(D24:D25)</f>
        <v>88100</v>
      </c>
      <c r="E23" s="48">
        <f>SUM(E24:E25)</f>
        <v>0</v>
      </c>
      <c r="F23" s="48">
        <f>SUM(F24:F25)</f>
        <v>88100</v>
      </c>
    </row>
    <row r="24" spans="1:6" ht="22.5">
      <c r="A24" s="4" t="s">
        <v>50</v>
      </c>
      <c r="B24" s="4" t="s">
        <v>78</v>
      </c>
      <c r="C24" s="46"/>
      <c r="D24" s="46">
        <v>11100</v>
      </c>
      <c r="E24" s="54"/>
      <c r="F24" s="46">
        <f t="shared" si="0"/>
        <v>11100</v>
      </c>
    </row>
    <row r="25" spans="1:6" ht="12.75">
      <c r="A25" s="4" t="s">
        <v>15</v>
      </c>
      <c r="B25" s="4" t="s">
        <v>79</v>
      </c>
      <c r="C25" s="46"/>
      <c r="D25" s="46">
        <v>77000</v>
      </c>
      <c r="E25" s="54"/>
      <c r="F25" s="46">
        <f t="shared" si="0"/>
        <v>77000</v>
      </c>
    </row>
    <row r="26" spans="1:6" ht="12.75">
      <c r="A26" s="2" t="s">
        <v>16</v>
      </c>
      <c r="B26" s="2" t="s">
        <v>80</v>
      </c>
      <c r="C26" s="75">
        <f aca="true" t="shared" si="1" ref="C26:E27">SUM(C27)</f>
        <v>0</v>
      </c>
      <c r="D26" s="75">
        <f t="shared" si="1"/>
        <v>122203</v>
      </c>
      <c r="E26" s="75">
        <f t="shared" si="1"/>
        <v>0</v>
      </c>
      <c r="F26" s="46">
        <f t="shared" si="0"/>
        <v>122203</v>
      </c>
    </row>
    <row r="27" spans="1:6" s="20" customFormat="1" ht="22.5">
      <c r="A27" s="4" t="s">
        <v>178</v>
      </c>
      <c r="B27" s="4" t="s">
        <v>179</v>
      </c>
      <c r="C27" s="75">
        <f t="shared" si="1"/>
        <v>0</v>
      </c>
      <c r="D27" s="75">
        <f t="shared" si="1"/>
        <v>122203</v>
      </c>
      <c r="E27" s="75">
        <f t="shared" si="1"/>
        <v>0</v>
      </c>
      <c r="F27" s="46">
        <f t="shared" si="0"/>
        <v>122203</v>
      </c>
    </row>
    <row r="28" spans="1:6" s="20" customFormat="1" ht="22.5">
      <c r="A28" s="4" t="s">
        <v>180</v>
      </c>
      <c r="B28" s="4" t="s">
        <v>181</v>
      </c>
      <c r="C28" s="75"/>
      <c r="D28" s="75">
        <v>122203</v>
      </c>
      <c r="E28" s="56"/>
      <c r="F28" s="46">
        <f t="shared" si="0"/>
        <v>122203</v>
      </c>
    </row>
    <row r="29" spans="1:6" ht="12.75">
      <c r="A29" s="2" t="s">
        <v>17</v>
      </c>
      <c r="B29" s="2" t="s">
        <v>81</v>
      </c>
      <c r="C29" s="51">
        <f>SUM(C30)</f>
        <v>0</v>
      </c>
      <c r="D29" s="51">
        <v>38970</v>
      </c>
      <c r="E29" s="51">
        <f>SUM(E30)</f>
        <v>0</v>
      </c>
      <c r="F29" s="52">
        <f t="shared" si="0"/>
        <v>38970</v>
      </c>
    </row>
    <row r="30" spans="1:6" s="20" customFormat="1" ht="12.75" hidden="1">
      <c r="A30" s="4" t="s">
        <v>182</v>
      </c>
      <c r="B30" s="4" t="s">
        <v>183</v>
      </c>
      <c r="C30" s="47">
        <f>SUM(C31+C34)</f>
        <v>0</v>
      </c>
      <c r="D30" s="47">
        <f>SUM(D31+D34)</f>
        <v>0</v>
      </c>
      <c r="E30" s="47">
        <f>SUM(E31+E34)</f>
        <v>0</v>
      </c>
      <c r="F30" s="52">
        <f t="shared" si="0"/>
        <v>0</v>
      </c>
    </row>
    <row r="31" spans="1:6" s="20" customFormat="1" ht="12.75" hidden="1">
      <c r="A31" s="4" t="s">
        <v>184</v>
      </c>
      <c r="B31" s="4" t="s">
        <v>185</v>
      </c>
      <c r="C31" s="47">
        <f>SUM(C32:C33)</f>
        <v>0</v>
      </c>
      <c r="D31" s="47">
        <f>SUM(D32:D33)</f>
        <v>0</v>
      </c>
      <c r="E31" s="47">
        <f>SUM(E32:E33)</f>
        <v>0</v>
      </c>
      <c r="F31" s="52">
        <f t="shared" si="0"/>
        <v>0</v>
      </c>
    </row>
    <row r="32" spans="1:6" s="20" customFormat="1" ht="22.5" hidden="1">
      <c r="A32" s="4" t="s">
        <v>135</v>
      </c>
      <c r="B32" s="4" t="s">
        <v>134</v>
      </c>
      <c r="C32" s="47"/>
      <c r="D32" s="47"/>
      <c r="E32" s="54"/>
      <c r="F32" s="52">
        <f t="shared" si="0"/>
        <v>0</v>
      </c>
    </row>
    <row r="33" spans="1:6" s="20" customFormat="1" ht="22.5" hidden="1">
      <c r="A33" s="4" t="s">
        <v>129</v>
      </c>
      <c r="B33" s="4" t="s">
        <v>130</v>
      </c>
      <c r="C33" s="47"/>
      <c r="D33" s="47"/>
      <c r="E33" s="54"/>
      <c r="F33" s="52">
        <f t="shared" si="0"/>
        <v>0</v>
      </c>
    </row>
    <row r="34" spans="1:6" s="20" customFormat="1" ht="12.75" hidden="1">
      <c r="A34" s="4" t="s">
        <v>186</v>
      </c>
      <c r="B34" s="4" t="s">
        <v>187</v>
      </c>
      <c r="C34" s="47"/>
      <c r="D34" s="47"/>
      <c r="E34" s="54"/>
      <c r="F34" s="52">
        <f t="shared" si="0"/>
        <v>0</v>
      </c>
    </row>
    <row r="35" spans="1:6" ht="33" customHeight="1">
      <c r="A35" s="2" t="s">
        <v>18</v>
      </c>
      <c r="B35" s="2" t="s">
        <v>188</v>
      </c>
      <c r="C35" s="50"/>
      <c r="D35" s="60"/>
      <c r="E35" s="130"/>
      <c r="F35" s="52">
        <f t="shared" si="0"/>
        <v>0</v>
      </c>
    </row>
    <row r="36" spans="1:6" ht="15" customHeight="1">
      <c r="A36" s="125"/>
      <c r="B36" s="125" t="s">
        <v>143</v>
      </c>
      <c r="C36" s="121">
        <f>SUM(C40+C65)</f>
        <v>13067640</v>
      </c>
      <c r="D36" s="121">
        <f>SUM(D40+D65)</f>
        <v>9804608</v>
      </c>
      <c r="E36" s="121">
        <f>SUM(E40+E65)</f>
        <v>0</v>
      </c>
      <c r="F36" s="121">
        <f>SUM(F40+F65)</f>
        <v>22872248</v>
      </c>
    </row>
    <row r="37" spans="1:6" s="106" customFormat="1" ht="33.75">
      <c r="A37" s="104" t="s">
        <v>189</v>
      </c>
      <c r="B37" s="104" t="s">
        <v>191</v>
      </c>
      <c r="C37" s="105">
        <f>SUM(C38)</f>
        <v>0</v>
      </c>
      <c r="D37" s="105">
        <f>SUM(D38)</f>
        <v>0</v>
      </c>
      <c r="E37" s="105">
        <f>SUM(E38)</f>
        <v>0</v>
      </c>
      <c r="F37" s="105">
        <f>SUM(F38)</f>
        <v>0</v>
      </c>
    </row>
    <row r="38" spans="1:6" s="106" customFormat="1" ht="59.25" customHeight="1" hidden="1">
      <c r="A38" s="104" t="s">
        <v>190</v>
      </c>
      <c r="B38" s="104" t="s">
        <v>192</v>
      </c>
      <c r="C38" s="105"/>
      <c r="D38" s="105"/>
      <c r="E38" s="105"/>
      <c r="F38" s="59">
        <f t="shared" si="0"/>
        <v>0</v>
      </c>
    </row>
    <row r="39" spans="1:6" s="106" customFormat="1" ht="12.75">
      <c r="A39" s="104" t="s">
        <v>193</v>
      </c>
      <c r="B39" s="104" t="s">
        <v>194</v>
      </c>
      <c r="C39" s="105">
        <f>SUM(C40)</f>
        <v>13067640</v>
      </c>
      <c r="D39" s="105">
        <f>SUM(D40)</f>
        <v>9531674</v>
      </c>
      <c r="E39" s="105">
        <f>SUM(E40)</f>
        <v>0</v>
      </c>
      <c r="F39" s="105">
        <f>SUM(F40)</f>
        <v>22599314</v>
      </c>
    </row>
    <row r="40" spans="1:6" ht="24">
      <c r="A40" s="6" t="s">
        <v>82</v>
      </c>
      <c r="B40" s="3" t="s">
        <v>142</v>
      </c>
      <c r="C40" s="51">
        <f>SUM(C41+C58+C62+C63)</f>
        <v>13067640</v>
      </c>
      <c r="D40" s="51">
        <f>SUM(D41+D58+D62+D63)</f>
        <v>9531674</v>
      </c>
      <c r="E40" s="51">
        <f>SUM(E41+E58+E62+E63)</f>
        <v>0</v>
      </c>
      <c r="F40" s="51">
        <f t="shared" si="0"/>
        <v>22599314</v>
      </c>
    </row>
    <row r="41" spans="1:6" ht="22.5">
      <c r="A41" s="6" t="s">
        <v>83</v>
      </c>
      <c r="B41" s="6" t="s">
        <v>150</v>
      </c>
      <c r="C41" s="60">
        <f>SUM(C42:C57)</f>
        <v>12774577</v>
      </c>
      <c r="D41" s="60">
        <f>SUM(D42+D43+D44+D45+D46+D47+D50+D51+D52+D53+D54)</f>
        <v>0</v>
      </c>
      <c r="E41" s="60">
        <f>SUM(E42+E43+E44+E45+E46+E47+E50+E51+E52+E53+E54)</f>
        <v>0</v>
      </c>
      <c r="F41" s="60">
        <f t="shared" si="0"/>
        <v>12774577</v>
      </c>
    </row>
    <row r="42" spans="1:6" ht="33.75">
      <c r="A42" s="4"/>
      <c r="B42" s="4" t="s">
        <v>84</v>
      </c>
      <c r="C42" s="59">
        <v>1867034</v>
      </c>
      <c r="D42" s="59"/>
      <c r="E42" s="59"/>
      <c r="F42" s="59">
        <f t="shared" si="0"/>
        <v>1867034</v>
      </c>
    </row>
    <row r="43" spans="1:6" ht="12.75">
      <c r="A43" s="4"/>
      <c r="B43" s="4" t="s">
        <v>85</v>
      </c>
      <c r="C43" s="59"/>
      <c r="D43" s="59"/>
      <c r="E43" s="59"/>
      <c r="F43" s="59">
        <f t="shared" si="0"/>
        <v>0</v>
      </c>
    </row>
    <row r="44" spans="1:6" ht="33" customHeight="1">
      <c r="A44" s="4"/>
      <c r="B44" s="4" t="s">
        <v>167</v>
      </c>
      <c r="C44" s="59">
        <v>5858720</v>
      </c>
      <c r="D44" s="59"/>
      <c r="E44" s="59"/>
      <c r="F44" s="59">
        <f t="shared" si="0"/>
        <v>5858720</v>
      </c>
    </row>
    <row r="45" spans="1:6" ht="22.5">
      <c r="A45" s="4"/>
      <c r="B45" s="31" t="s">
        <v>168</v>
      </c>
      <c r="C45" s="58">
        <v>368342</v>
      </c>
      <c r="D45" s="47"/>
      <c r="E45" s="50"/>
      <c r="F45" s="50">
        <f t="shared" si="0"/>
        <v>368342</v>
      </c>
    </row>
    <row r="46" spans="1:6" ht="33.75">
      <c r="A46" s="4"/>
      <c r="B46" s="4" t="s">
        <v>86</v>
      </c>
      <c r="C46" s="57">
        <v>610856</v>
      </c>
      <c r="D46" s="52"/>
      <c r="E46" s="52"/>
      <c r="F46" s="50">
        <f t="shared" si="0"/>
        <v>610856</v>
      </c>
    </row>
    <row r="47" spans="1:6" ht="33.75">
      <c r="A47" s="32"/>
      <c r="B47" s="32" t="s">
        <v>164</v>
      </c>
      <c r="C47" s="59">
        <v>784800</v>
      </c>
      <c r="D47" s="59"/>
      <c r="E47" s="59"/>
      <c r="F47" s="59">
        <f t="shared" si="0"/>
        <v>784800</v>
      </c>
    </row>
    <row r="48" spans="1:6" ht="45">
      <c r="A48" s="32"/>
      <c r="B48" s="32" t="s">
        <v>261</v>
      </c>
      <c r="C48" s="59">
        <v>8795</v>
      </c>
      <c r="D48" s="59"/>
      <c r="E48" s="59"/>
      <c r="F48" s="59">
        <f t="shared" si="0"/>
        <v>8795</v>
      </c>
    </row>
    <row r="49" spans="1:6" ht="22.5">
      <c r="A49" s="32"/>
      <c r="B49" s="32" t="s">
        <v>235</v>
      </c>
      <c r="C49" s="59">
        <v>17785</v>
      </c>
      <c r="D49" s="59"/>
      <c r="E49" s="59"/>
      <c r="F49" s="59">
        <f t="shared" si="0"/>
        <v>17785</v>
      </c>
    </row>
    <row r="50" spans="1:6" ht="22.5">
      <c r="A50" s="32"/>
      <c r="B50" s="4" t="s">
        <v>262</v>
      </c>
      <c r="C50" s="133">
        <v>787737</v>
      </c>
      <c r="D50" s="59"/>
      <c r="E50" s="59"/>
      <c r="F50" s="59">
        <f t="shared" si="0"/>
        <v>787737</v>
      </c>
    </row>
    <row r="51" spans="1:6" ht="22.5">
      <c r="A51" s="32"/>
      <c r="B51" s="4" t="s">
        <v>149</v>
      </c>
      <c r="C51" s="59">
        <v>123246</v>
      </c>
      <c r="D51" s="59"/>
      <c r="E51" s="59"/>
      <c r="F51" s="59">
        <f t="shared" si="0"/>
        <v>123246</v>
      </c>
    </row>
    <row r="52" spans="1:6" ht="12.75">
      <c r="A52" s="32"/>
      <c r="B52" s="32" t="s">
        <v>255</v>
      </c>
      <c r="C52" s="59">
        <v>775860</v>
      </c>
      <c r="D52" s="59"/>
      <c r="E52" s="59"/>
      <c r="F52" s="59">
        <f t="shared" si="0"/>
        <v>775860</v>
      </c>
    </row>
    <row r="53" spans="1:6" ht="33.75">
      <c r="A53" s="32"/>
      <c r="B53" s="32" t="s">
        <v>169</v>
      </c>
      <c r="C53" s="59"/>
      <c r="D53" s="59"/>
      <c r="E53" s="59"/>
      <c r="F53" s="59">
        <f t="shared" si="0"/>
        <v>0</v>
      </c>
    </row>
    <row r="54" spans="1:6" ht="21.75" customHeight="1">
      <c r="A54" s="32"/>
      <c r="B54" s="32" t="s">
        <v>170</v>
      </c>
      <c r="C54" s="59">
        <v>13299</v>
      </c>
      <c r="D54" s="59"/>
      <c r="E54" s="59"/>
      <c r="F54" s="59">
        <f t="shared" si="0"/>
        <v>13299</v>
      </c>
    </row>
    <row r="55" spans="1:6" ht="21.75" customHeight="1">
      <c r="A55" s="32"/>
      <c r="B55" s="32" t="s">
        <v>250</v>
      </c>
      <c r="C55" s="134">
        <v>8103</v>
      </c>
      <c r="D55" s="59"/>
      <c r="E55" s="59"/>
      <c r="F55" s="59">
        <f t="shared" si="0"/>
        <v>8103</v>
      </c>
    </row>
    <row r="56" spans="1:6" ht="21.75" customHeight="1">
      <c r="A56" s="32"/>
      <c r="B56" s="32" t="s">
        <v>251</v>
      </c>
      <c r="C56" s="134"/>
      <c r="D56" s="59"/>
      <c r="E56" s="59"/>
      <c r="F56" s="59">
        <f t="shared" si="0"/>
        <v>0</v>
      </c>
    </row>
    <row r="57" spans="1:6" ht="12.75">
      <c r="A57" s="129"/>
      <c r="B57" s="32" t="s">
        <v>233</v>
      </c>
      <c r="C57" s="134">
        <v>1550000</v>
      </c>
      <c r="D57" s="59"/>
      <c r="E57" s="59"/>
      <c r="F57" s="59">
        <f t="shared" si="0"/>
        <v>1550000</v>
      </c>
    </row>
    <row r="58" spans="1:6" s="24" customFormat="1" ht="44.25" customHeight="1">
      <c r="A58" s="34" t="s">
        <v>144</v>
      </c>
      <c r="B58" s="34" t="s">
        <v>145</v>
      </c>
      <c r="C58" s="52">
        <f>SUM(C59:C61)</f>
        <v>293063</v>
      </c>
      <c r="D58" s="52">
        <f>SUM(D59:D61)</f>
        <v>0</v>
      </c>
      <c r="E58" s="52">
        <f>SUM(E59:E61)</f>
        <v>0</v>
      </c>
      <c r="F58" s="52">
        <f t="shared" si="0"/>
        <v>293063</v>
      </c>
    </row>
    <row r="59" spans="1:6" s="20" customFormat="1" ht="12.75">
      <c r="A59" s="32"/>
      <c r="B59" s="32" t="s">
        <v>231</v>
      </c>
      <c r="C59" s="46">
        <v>218650</v>
      </c>
      <c r="D59" s="46"/>
      <c r="E59" s="46"/>
      <c r="F59" s="59">
        <f t="shared" si="0"/>
        <v>218650</v>
      </c>
    </row>
    <row r="60" spans="1:6" s="20" customFormat="1" ht="33.75">
      <c r="A60" s="32"/>
      <c r="B60" s="32" t="s">
        <v>234</v>
      </c>
      <c r="C60" s="46">
        <v>24049</v>
      </c>
      <c r="D60" s="46"/>
      <c r="E60" s="46"/>
      <c r="F60" s="59">
        <f t="shared" si="0"/>
        <v>24049</v>
      </c>
    </row>
    <row r="61" spans="1:6" s="20" customFormat="1" ht="12.75">
      <c r="A61" s="32"/>
      <c r="B61" s="32" t="s">
        <v>256</v>
      </c>
      <c r="C61" s="46">
        <v>50364</v>
      </c>
      <c r="D61" s="46"/>
      <c r="E61" s="46"/>
      <c r="F61" s="59">
        <f t="shared" si="0"/>
        <v>50364</v>
      </c>
    </row>
    <row r="62" spans="1:6" s="24" customFormat="1" ht="22.5">
      <c r="A62" s="34" t="s">
        <v>165</v>
      </c>
      <c r="B62" s="34" t="s">
        <v>166</v>
      </c>
      <c r="C62" s="61"/>
      <c r="D62" s="61">
        <v>9531674</v>
      </c>
      <c r="E62" s="61"/>
      <c r="F62" s="52">
        <f t="shared" si="0"/>
        <v>9531674</v>
      </c>
    </row>
    <row r="63" spans="1:6" ht="37.5" customHeight="1">
      <c r="A63" s="34" t="s">
        <v>112</v>
      </c>
      <c r="B63" s="34" t="s">
        <v>151</v>
      </c>
      <c r="C63" s="52"/>
      <c r="D63" s="52"/>
      <c r="E63" s="52"/>
      <c r="F63" s="52">
        <f t="shared" si="0"/>
        <v>0</v>
      </c>
    </row>
    <row r="64" spans="1:6" ht="12.75">
      <c r="A64" s="34" t="s">
        <v>195</v>
      </c>
      <c r="B64" s="34" t="s">
        <v>196</v>
      </c>
      <c r="C64" s="52">
        <f>SUM(C65)</f>
        <v>0</v>
      </c>
      <c r="D64" s="52">
        <f>SUM(D65)</f>
        <v>272934</v>
      </c>
      <c r="E64" s="52">
        <f>SUM(E65)</f>
        <v>0</v>
      </c>
      <c r="F64" s="52">
        <f>SUM(F65)</f>
        <v>272934</v>
      </c>
    </row>
    <row r="65" spans="1:6" ht="22.5">
      <c r="A65" s="6" t="s">
        <v>87</v>
      </c>
      <c r="B65" s="6" t="s">
        <v>197</v>
      </c>
      <c r="C65" s="60">
        <f>C66</f>
        <v>0</v>
      </c>
      <c r="D65" s="60">
        <f>D66</f>
        <v>272934</v>
      </c>
      <c r="E65" s="60">
        <f>E66</f>
        <v>0</v>
      </c>
      <c r="F65" s="60">
        <f t="shared" si="0"/>
        <v>272934</v>
      </c>
    </row>
    <row r="66" spans="1:6" s="24" customFormat="1" ht="22.5" customHeight="1">
      <c r="A66" s="4"/>
      <c r="B66" s="4" t="s">
        <v>88</v>
      </c>
      <c r="C66" s="46"/>
      <c r="D66" s="46">
        <v>272934</v>
      </c>
      <c r="E66" s="46"/>
      <c r="F66" s="46">
        <f t="shared" si="0"/>
        <v>272934</v>
      </c>
    </row>
    <row r="67" spans="1:6" s="20" customFormat="1" ht="12.75">
      <c r="A67" s="126" t="s">
        <v>89</v>
      </c>
      <c r="B67" s="126" t="s">
        <v>90</v>
      </c>
      <c r="C67" s="127">
        <f>SUM(C68+C69)</f>
        <v>0</v>
      </c>
      <c r="D67" s="127">
        <f>SUM(D68+D69)</f>
        <v>512510</v>
      </c>
      <c r="E67" s="127">
        <f>SUM(E68+E69)</f>
        <v>7443808</v>
      </c>
      <c r="F67" s="127">
        <f>SUM(F68+F69)</f>
        <v>7956318</v>
      </c>
    </row>
    <row r="68" spans="1:6" s="20" customFormat="1" ht="23.25" customHeight="1">
      <c r="A68" s="4" t="s">
        <v>91</v>
      </c>
      <c r="B68" s="4" t="s">
        <v>92</v>
      </c>
      <c r="C68" s="59"/>
      <c r="D68" s="59"/>
      <c r="E68" s="59">
        <v>7228808</v>
      </c>
      <c r="F68" s="59">
        <f t="shared" si="0"/>
        <v>7228808</v>
      </c>
    </row>
    <row r="69" spans="1:6" s="20" customFormat="1" ht="33.75" customHeight="1">
      <c r="A69" s="4" t="s">
        <v>232</v>
      </c>
      <c r="B69" s="4" t="s">
        <v>238</v>
      </c>
      <c r="C69" s="59"/>
      <c r="D69" s="134">
        <v>512510</v>
      </c>
      <c r="E69" s="59">
        <v>215000</v>
      </c>
      <c r="F69" s="59">
        <f t="shared" si="0"/>
        <v>727510</v>
      </c>
    </row>
    <row r="70" spans="1:6" ht="12" customHeight="1">
      <c r="A70" s="4"/>
      <c r="B70" s="7"/>
      <c r="C70" s="50"/>
      <c r="D70" s="47"/>
      <c r="E70" s="50"/>
      <c r="F70" s="50"/>
    </row>
    <row r="71" spans="1:6" s="116" customFormat="1" ht="15" customHeight="1">
      <c r="A71" s="137" t="s">
        <v>198</v>
      </c>
      <c r="B71" s="138"/>
      <c r="C71" s="138"/>
      <c r="D71" s="138"/>
      <c r="E71" s="138"/>
      <c r="F71" s="139"/>
    </row>
    <row r="72" spans="1:6" ht="12.75">
      <c r="A72" s="4"/>
      <c r="B72" s="7"/>
      <c r="C72" s="50"/>
      <c r="D72" s="47"/>
      <c r="E72" s="50"/>
      <c r="F72" s="50"/>
    </row>
    <row r="73" spans="1:6" s="89" customFormat="1" ht="15" customHeight="1">
      <c r="A73" s="109"/>
      <c r="B73" s="110" t="s">
        <v>226</v>
      </c>
      <c r="C73" s="111">
        <f>SUM(C74+C77+C84+C86+C88+C92)</f>
        <v>11471602</v>
      </c>
      <c r="D73" s="111">
        <f>SUM(D74+D77+D84+D86+D88+D92)</f>
        <v>45753102</v>
      </c>
      <c r="E73" s="111">
        <f>SUM(E74+E77+E84+E86+E88+E92)</f>
        <v>7383205</v>
      </c>
      <c r="F73" s="111">
        <f>SUM(C73:E73)</f>
        <v>64607909</v>
      </c>
    </row>
    <row r="74" spans="1:6" s="24" customFormat="1" ht="12.75">
      <c r="A74" s="107">
        <v>1000</v>
      </c>
      <c r="B74" s="108" t="s">
        <v>200</v>
      </c>
      <c r="C74" s="51">
        <f>SUM(C75:C76)</f>
        <v>9614018</v>
      </c>
      <c r="D74" s="51">
        <f>SUM(D75:D76)</f>
        <v>20078447</v>
      </c>
      <c r="E74" s="51">
        <f>SUM(E75:E76)</f>
        <v>242102</v>
      </c>
      <c r="F74" s="114">
        <f>SUM(C74:E74)</f>
        <v>29934567</v>
      </c>
    </row>
    <row r="75" spans="1:6" ht="12.75">
      <c r="A75" s="4">
        <v>1100</v>
      </c>
      <c r="B75" s="23" t="s">
        <v>201</v>
      </c>
      <c r="C75" s="50">
        <v>7778960</v>
      </c>
      <c r="D75" s="50">
        <v>15671297</v>
      </c>
      <c r="E75" s="50">
        <v>185038</v>
      </c>
      <c r="F75" s="114">
        <f aca="true" t="shared" si="2" ref="F75:F98">SUM(C75:E75)</f>
        <v>23635295</v>
      </c>
    </row>
    <row r="76" spans="1:6" ht="36">
      <c r="A76" s="4">
        <v>1200</v>
      </c>
      <c r="B76" s="23" t="s">
        <v>202</v>
      </c>
      <c r="C76" s="50">
        <v>1835058</v>
      </c>
      <c r="D76" s="50">
        <v>4407150</v>
      </c>
      <c r="E76" s="50">
        <v>57064</v>
      </c>
      <c r="F76" s="114">
        <f t="shared" si="2"/>
        <v>6299272</v>
      </c>
    </row>
    <row r="77" spans="1:6" s="24" customFormat="1" ht="12.75">
      <c r="A77" s="107">
        <v>2000</v>
      </c>
      <c r="B77" s="108" t="s">
        <v>203</v>
      </c>
      <c r="C77" s="51">
        <f>SUM(C78:C83)</f>
        <v>1813589</v>
      </c>
      <c r="D77" s="51">
        <f>SUM(D78:D83)</f>
        <v>16545911</v>
      </c>
      <c r="E77" s="51">
        <f>SUM(E78:E83)</f>
        <v>7006578</v>
      </c>
      <c r="F77" s="114">
        <f t="shared" si="2"/>
        <v>25366078</v>
      </c>
    </row>
    <row r="78" spans="1:6" ht="24">
      <c r="A78" s="4">
        <v>2100</v>
      </c>
      <c r="B78" s="23" t="s">
        <v>204</v>
      </c>
      <c r="C78" s="50">
        <v>520</v>
      </c>
      <c r="D78" s="50">
        <v>177127</v>
      </c>
      <c r="E78" s="50">
        <v>156520</v>
      </c>
      <c r="F78" s="114">
        <f t="shared" si="2"/>
        <v>334167</v>
      </c>
    </row>
    <row r="79" spans="1:6" ht="12.75">
      <c r="A79" s="4">
        <v>2200</v>
      </c>
      <c r="B79" s="23" t="s">
        <v>205</v>
      </c>
      <c r="C79" s="50">
        <v>833377</v>
      </c>
      <c r="D79" s="50">
        <v>12480502</v>
      </c>
      <c r="E79" s="50">
        <v>1195048</v>
      </c>
      <c r="F79" s="114">
        <f t="shared" si="2"/>
        <v>14508927</v>
      </c>
    </row>
    <row r="80" spans="1:6" ht="36">
      <c r="A80" s="4">
        <v>2300</v>
      </c>
      <c r="B80" s="23" t="s">
        <v>206</v>
      </c>
      <c r="C80" s="50">
        <v>979692</v>
      </c>
      <c r="D80" s="50">
        <v>1325467</v>
      </c>
      <c r="E80" s="50">
        <v>1168949</v>
      </c>
      <c r="F80" s="114">
        <f t="shared" si="2"/>
        <v>3474108</v>
      </c>
    </row>
    <row r="81" spans="1:6" ht="12.75">
      <c r="A81" s="4">
        <v>2400</v>
      </c>
      <c r="B81" s="23" t="s">
        <v>207</v>
      </c>
      <c r="C81" s="50"/>
      <c r="D81" s="50">
        <v>4862</v>
      </c>
      <c r="E81" s="50">
        <v>7357</v>
      </c>
      <c r="F81" s="114">
        <f t="shared" si="2"/>
        <v>12219</v>
      </c>
    </row>
    <row r="82" spans="1:6" ht="27" customHeight="1">
      <c r="A82" s="4">
        <v>2500</v>
      </c>
      <c r="B82" s="23" t="s">
        <v>208</v>
      </c>
      <c r="C82" s="50"/>
      <c r="D82" s="50">
        <v>700</v>
      </c>
      <c r="E82" s="50">
        <v>103394</v>
      </c>
      <c r="F82" s="114">
        <f t="shared" si="2"/>
        <v>104094</v>
      </c>
    </row>
    <row r="83" spans="1:6" ht="36">
      <c r="A83" s="4">
        <v>2800</v>
      </c>
      <c r="B83" s="23" t="s">
        <v>209</v>
      </c>
      <c r="C83" s="50"/>
      <c r="D83" s="50">
        <v>2557253</v>
      </c>
      <c r="E83" s="50">
        <v>4375310</v>
      </c>
      <c r="F83" s="114">
        <f t="shared" si="2"/>
        <v>6932563</v>
      </c>
    </row>
    <row r="84" spans="1:6" s="24" customFormat="1" ht="15.75" customHeight="1">
      <c r="A84" s="107">
        <v>4000</v>
      </c>
      <c r="B84" s="108" t="s">
        <v>210</v>
      </c>
      <c r="C84" s="51">
        <f>SUM(C85)</f>
        <v>0</v>
      </c>
      <c r="D84" s="51">
        <f>SUM(D85)</f>
        <v>154000</v>
      </c>
      <c r="E84" s="51">
        <f>SUM(E85)</f>
        <v>0</v>
      </c>
      <c r="F84" s="114">
        <f t="shared" si="2"/>
        <v>154000</v>
      </c>
    </row>
    <row r="85" spans="1:6" ht="12.75">
      <c r="A85" s="4">
        <v>4300</v>
      </c>
      <c r="B85" s="23" t="s">
        <v>211</v>
      </c>
      <c r="C85" s="50"/>
      <c r="D85" s="50">
        <v>154000</v>
      </c>
      <c r="E85" s="50">
        <f>SUM('[1]2016'!$E$136)</f>
        <v>0</v>
      </c>
      <c r="F85" s="114">
        <f t="shared" si="2"/>
        <v>154000</v>
      </c>
    </row>
    <row r="86" spans="1:6" s="24" customFormat="1" ht="12.75">
      <c r="A86" s="107">
        <v>3000</v>
      </c>
      <c r="B86" s="108" t="s">
        <v>212</v>
      </c>
      <c r="C86" s="51">
        <f>SUM(C87)</f>
        <v>0</v>
      </c>
      <c r="D86" s="51">
        <f>SUM(D87)</f>
        <v>4745135</v>
      </c>
      <c r="E86" s="51">
        <f>SUM(E87)</f>
        <v>0</v>
      </c>
      <c r="F86" s="114">
        <f t="shared" si="2"/>
        <v>4745135</v>
      </c>
    </row>
    <row r="87" spans="1:6" ht="36">
      <c r="A87" s="4">
        <v>3200</v>
      </c>
      <c r="B87" s="23" t="s">
        <v>213</v>
      </c>
      <c r="C87" s="50"/>
      <c r="D87" s="50">
        <v>4745135</v>
      </c>
      <c r="E87" s="50">
        <f>SUM('[1]2016'!$E$130)</f>
        <v>0</v>
      </c>
      <c r="F87" s="114">
        <f t="shared" si="2"/>
        <v>4745135</v>
      </c>
    </row>
    <row r="88" spans="1:6" s="24" customFormat="1" ht="12.75">
      <c r="A88" s="107">
        <v>6000</v>
      </c>
      <c r="B88" s="108" t="s">
        <v>214</v>
      </c>
      <c r="C88" s="51">
        <f>SUM(C89:C91)</f>
        <v>43995</v>
      </c>
      <c r="D88" s="51">
        <f>SUM(D89:D91)</f>
        <v>3841906</v>
      </c>
      <c r="E88" s="51">
        <f>SUM(E89:E91)</f>
        <v>134525</v>
      </c>
      <c r="F88" s="114">
        <f t="shared" si="2"/>
        <v>4020426</v>
      </c>
    </row>
    <row r="89" spans="1:6" ht="12.75">
      <c r="A89" s="4">
        <v>6200</v>
      </c>
      <c r="B89" s="23" t="s">
        <v>215</v>
      </c>
      <c r="C89" s="50">
        <v>2200</v>
      </c>
      <c r="D89" s="50">
        <v>1396268</v>
      </c>
      <c r="E89" s="50"/>
      <c r="F89" s="114">
        <f t="shared" si="2"/>
        <v>1398468</v>
      </c>
    </row>
    <row r="90" spans="1:6" ht="12.75">
      <c r="A90" s="4">
        <v>6300</v>
      </c>
      <c r="B90" s="23" t="s">
        <v>216</v>
      </c>
      <c r="C90" s="50"/>
      <c r="D90" s="50">
        <v>1294346</v>
      </c>
      <c r="E90" s="50"/>
      <c r="F90" s="114">
        <f t="shared" si="2"/>
        <v>1294346</v>
      </c>
    </row>
    <row r="91" spans="1:6" ht="24">
      <c r="A91" s="4">
        <v>6400</v>
      </c>
      <c r="B91" s="23" t="s">
        <v>217</v>
      </c>
      <c r="C91" s="50">
        <v>41795</v>
      </c>
      <c r="D91" s="50">
        <v>1151292</v>
      </c>
      <c r="E91" s="50">
        <v>134525</v>
      </c>
      <c r="F91" s="114">
        <f t="shared" si="2"/>
        <v>1327612</v>
      </c>
    </row>
    <row r="92" spans="1:6" s="24" customFormat="1" ht="36">
      <c r="A92" s="107">
        <v>7000</v>
      </c>
      <c r="B92" s="108" t="s">
        <v>218</v>
      </c>
      <c r="C92" s="51">
        <f>SUM(C93:C94)</f>
        <v>0</v>
      </c>
      <c r="D92" s="51">
        <f>SUM(D93:D94)</f>
        <v>387703</v>
      </c>
      <c r="E92" s="51">
        <f>SUM(E93:E94)</f>
        <v>0</v>
      </c>
      <c r="F92" s="114">
        <f t="shared" si="2"/>
        <v>387703</v>
      </c>
    </row>
    <row r="93" spans="1:6" ht="12.75">
      <c r="A93" s="4">
        <v>7200</v>
      </c>
      <c r="B93" s="23" t="s">
        <v>219</v>
      </c>
      <c r="C93" s="50">
        <f>SUM('[1]2016'!$C$199)</f>
        <v>0</v>
      </c>
      <c r="D93" s="50">
        <v>387703</v>
      </c>
      <c r="E93" s="50">
        <f>SUM('[1]2016'!$E$199)</f>
        <v>0</v>
      </c>
      <c r="F93" s="114">
        <f t="shared" si="2"/>
        <v>387703</v>
      </c>
    </row>
    <row r="94" spans="1:6" ht="12.75">
      <c r="A94" s="4">
        <v>7700</v>
      </c>
      <c r="B94" s="23" t="s">
        <v>220</v>
      </c>
      <c r="C94" s="50">
        <f>SUM('[1]2016'!$C$206)</f>
        <v>0</v>
      </c>
      <c r="D94" s="50">
        <f>SUM('[1]2016'!$D$206)</f>
        <v>0</v>
      </c>
      <c r="E94" s="50">
        <f>SUM('[1]2016'!$E$206)</f>
        <v>0</v>
      </c>
      <c r="F94" s="114">
        <f t="shared" si="2"/>
        <v>0</v>
      </c>
    </row>
    <row r="95" spans="1:6" s="89" customFormat="1" ht="12.75">
      <c r="A95" s="109"/>
      <c r="B95" s="110" t="s">
        <v>221</v>
      </c>
      <c r="C95" s="111">
        <f>SUM(C96+C99)</f>
        <v>2403818</v>
      </c>
      <c r="D95" s="111">
        <f>SUM(D96+D99)</f>
        <v>2255755</v>
      </c>
      <c r="E95" s="111">
        <f>SUM(E96+E99)</f>
        <v>60603</v>
      </c>
      <c r="F95" s="111">
        <f>SUM(C95:E95)</f>
        <v>4720176</v>
      </c>
    </row>
    <row r="96" spans="1:6" s="24" customFormat="1" ht="12.75">
      <c r="A96" s="107">
        <v>5000</v>
      </c>
      <c r="B96" s="108" t="s">
        <v>222</v>
      </c>
      <c r="C96" s="51">
        <f>SUM(C97:C98)</f>
        <v>2365406</v>
      </c>
      <c r="D96" s="51">
        <f>SUM(D97:D98)</f>
        <v>2255755</v>
      </c>
      <c r="E96" s="51">
        <f>SUM(E97:E98)</f>
        <v>60603</v>
      </c>
      <c r="F96" s="114">
        <f t="shared" si="2"/>
        <v>4681764</v>
      </c>
    </row>
    <row r="97" spans="1:6" ht="12.75">
      <c r="A97" s="4">
        <v>5100</v>
      </c>
      <c r="B97" s="23" t="s">
        <v>223</v>
      </c>
      <c r="C97" s="50">
        <v>1130</v>
      </c>
      <c r="D97" s="50">
        <v>87962</v>
      </c>
      <c r="E97" s="50">
        <v>8259</v>
      </c>
      <c r="F97" s="114">
        <f t="shared" si="2"/>
        <v>97351</v>
      </c>
    </row>
    <row r="98" spans="1:6" ht="12.75">
      <c r="A98" s="4">
        <v>5200</v>
      </c>
      <c r="B98" s="23" t="s">
        <v>224</v>
      </c>
      <c r="C98" s="50">
        <v>2364276</v>
      </c>
      <c r="D98" s="50">
        <v>2167793</v>
      </c>
      <c r="E98" s="50">
        <v>52344</v>
      </c>
      <c r="F98" s="114">
        <f t="shared" si="2"/>
        <v>4584413</v>
      </c>
    </row>
    <row r="99" spans="1:6" s="24" customFormat="1" ht="12.75">
      <c r="A99" s="107">
        <v>9000</v>
      </c>
      <c r="B99" s="108" t="s">
        <v>258</v>
      </c>
      <c r="C99" s="51">
        <f>SUM(C100:C100)</f>
        <v>38412</v>
      </c>
      <c r="D99" s="51">
        <f>SUM(D100:D100)</f>
        <v>0</v>
      </c>
      <c r="E99" s="51">
        <f>SUM(E100:E100)</f>
        <v>0</v>
      </c>
      <c r="F99" s="114">
        <f>SUM(C99:E99)</f>
        <v>38412</v>
      </c>
    </row>
    <row r="100" spans="1:6" ht="12.75">
      <c r="A100" s="4">
        <v>9200</v>
      </c>
      <c r="B100" s="23" t="s">
        <v>223</v>
      </c>
      <c r="C100" s="50">
        <v>38412</v>
      </c>
      <c r="D100" s="50"/>
      <c r="E100" s="50"/>
      <c r="F100" s="114">
        <f>SUM(C100:E100)</f>
        <v>38412</v>
      </c>
    </row>
    <row r="101" spans="1:6" ht="12.75">
      <c r="A101" s="4"/>
      <c r="B101" s="23"/>
      <c r="C101" s="50"/>
      <c r="D101" s="47"/>
      <c r="E101" s="50"/>
      <c r="F101" s="115"/>
    </row>
    <row r="102" spans="1:6" s="89" customFormat="1" ht="14.25">
      <c r="A102" s="112"/>
      <c r="B102" s="112" t="s">
        <v>225</v>
      </c>
      <c r="C102" s="113">
        <f>SUM(C73+C95)</f>
        <v>13875420</v>
      </c>
      <c r="D102" s="113">
        <f>SUM(D73+D95)</f>
        <v>48008857</v>
      </c>
      <c r="E102" s="113">
        <f>SUM(E73+E95)</f>
        <v>7443808</v>
      </c>
      <c r="F102" s="113">
        <f>SUM(F73+F95)</f>
        <v>69328085</v>
      </c>
    </row>
    <row r="103" spans="1:6" ht="12.75">
      <c r="A103" s="4"/>
      <c r="B103" s="23"/>
      <c r="C103" s="50"/>
      <c r="D103" s="47"/>
      <c r="E103" s="50"/>
      <c r="F103" s="50"/>
    </row>
    <row r="104" spans="1:6" s="116" customFormat="1" ht="29.25" customHeight="1">
      <c r="A104" s="137" t="s">
        <v>199</v>
      </c>
      <c r="B104" s="138"/>
      <c r="C104" s="138"/>
      <c r="D104" s="138"/>
      <c r="E104" s="138"/>
      <c r="F104" s="139"/>
    </row>
    <row r="105" spans="1:6" ht="12.75">
      <c r="A105" s="117" t="s">
        <v>19</v>
      </c>
      <c r="B105" s="117" t="s">
        <v>20</v>
      </c>
      <c r="C105" s="118">
        <f>SUM(C106+C107+C108+C109+C110+C111+C112+C113+C114+C115+C116+C117+C118+C121)</f>
        <v>24049</v>
      </c>
      <c r="D105" s="118">
        <f>SUM(D106+D107+D108+D109+D110+D111+D112+D113+D114+D115+D116+D117+D118+D121)</f>
        <v>6138566</v>
      </c>
      <c r="E105" s="118">
        <f>SUM(E106+E107+E108+E109+E110+E111+E112+E113+E114+E115+E116+E117+E118+E121)</f>
        <v>48000</v>
      </c>
      <c r="F105" s="118">
        <f>SUM(F106+F107+F108+F109+F110+F111+F112+F113+F114+F115+F116+F117+F118+F121)</f>
        <v>6210615</v>
      </c>
    </row>
    <row r="106" spans="1:6" ht="16.5" customHeight="1">
      <c r="A106" s="8" t="s">
        <v>21</v>
      </c>
      <c r="B106" s="8" t="s">
        <v>241</v>
      </c>
      <c r="C106" s="62"/>
      <c r="D106" s="63">
        <v>3903444</v>
      </c>
      <c r="E106" s="47">
        <v>8000</v>
      </c>
      <c r="F106" s="64">
        <f>SUM(C106:E106)</f>
        <v>3911444</v>
      </c>
    </row>
    <row r="107" spans="1:6" ht="51">
      <c r="A107" s="8" t="s">
        <v>21</v>
      </c>
      <c r="B107" s="136" t="s">
        <v>257</v>
      </c>
      <c r="C107" s="62"/>
      <c r="D107" s="63">
        <v>440000</v>
      </c>
      <c r="E107" s="47"/>
      <c r="F107" s="64">
        <f>SUM(C107:E107)</f>
        <v>440000</v>
      </c>
    </row>
    <row r="108" spans="1:6" ht="12.75">
      <c r="A108" s="9" t="s">
        <v>53</v>
      </c>
      <c r="B108" s="9" t="s">
        <v>43</v>
      </c>
      <c r="C108" s="63"/>
      <c r="D108" s="63">
        <v>107776</v>
      </c>
      <c r="E108" s="65">
        <v>40000</v>
      </c>
      <c r="F108" s="64">
        <f aca="true" t="shared" si="3" ref="F108:F146">SUM(C108:E108)</f>
        <v>147776</v>
      </c>
    </row>
    <row r="109" spans="1:6" ht="12.75">
      <c r="A109" s="9" t="s">
        <v>54</v>
      </c>
      <c r="B109" s="9" t="s">
        <v>259</v>
      </c>
      <c r="C109" s="63"/>
      <c r="D109" s="63">
        <v>75080</v>
      </c>
      <c r="E109" s="65"/>
      <c r="F109" s="64">
        <f t="shared" si="3"/>
        <v>75080</v>
      </c>
    </row>
    <row r="110" spans="1:6" ht="12.75">
      <c r="A110" s="8" t="s">
        <v>54</v>
      </c>
      <c r="B110" s="8" t="s">
        <v>137</v>
      </c>
      <c r="C110" s="62"/>
      <c r="D110" s="63">
        <v>43000</v>
      </c>
      <c r="E110" s="47"/>
      <c r="F110" s="64">
        <f>SUM(C110:E110)</f>
        <v>43000</v>
      </c>
    </row>
    <row r="111" spans="1:6" ht="25.5">
      <c r="A111" s="9" t="s">
        <v>54</v>
      </c>
      <c r="B111" s="9" t="s">
        <v>55</v>
      </c>
      <c r="C111" s="63"/>
      <c r="D111" s="62">
        <v>30000</v>
      </c>
      <c r="E111" s="65"/>
      <c r="F111" s="64">
        <f t="shared" si="3"/>
        <v>30000</v>
      </c>
    </row>
    <row r="112" spans="1:6" ht="25.5">
      <c r="A112" s="9" t="s">
        <v>54</v>
      </c>
      <c r="B112" s="9" t="s">
        <v>229</v>
      </c>
      <c r="C112" s="63"/>
      <c r="D112" s="62">
        <v>67700</v>
      </c>
      <c r="E112" s="65"/>
      <c r="F112" s="64">
        <f t="shared" si="3"/>
        <v>67700</v>
      </c>
    </row>
    <row r="113" spans="1:6" ht="25.5">
      <c r="A113" s="9" t="s">
        <v>54</v>
      </c>
      <c r="B113" s="9" t="s">
        <v>227</v>
      </c>
      <c r="C113" s="63"/>
      <c r="D113" s="62">
        <v>75000</v>
      </c>
      <c r="E113" s="65"/>
      <c r="F113" s="64">
        <f t="shared" si="3"/>
        <v>75000</v>
      </c>
    </row>
    <row r="114" spans="1:6" ht="12.75">
      <c r="A114" s="9" t="s">
        <v>75</v>
      </c>
      <c r="B114" s="9" t="s">
        <v>76</v>
      </c>
      <c r="C114" s="63"/>
      <c r="D114" s="62">
        <v>231046</v>
      </c>
      <c r="E114" s="65"/>
      <c r="F114" s="64">
        <f t="shared" si="3"/>
        <v>231046</v>
      </c>
    </row>
    <row r="115" spans="1:6" ht="25.5">
      <c r="A115" s="9" t="s">
        <v>56</v>
      </c>
      <c r="B115" s="9" t="s">
        <v>47</v>
      </c>
      <c r="C115" s="63"/>
      <c r="D115" s="62">
        <v>272934</v>
      </c>
      <c r="E115" s="65"/>
      <c r="F115" s="64">
        <f t="shared" si="3"/>
        <v>272934</v>
      </c>
    </row>
    <row r="116" spans="1:6" ht="12.75">
      <c r="A116" s="9" t="s">
        <v>57</v>
      </c>
      <c r="B116" s="9" t="s">
        <v>37</v>
      </c>
      <c r="C116" s="63"/>
      <c r="D116" s="62">
        <v>100000</v>
      </c>
      <c r="E116" s="65"/>
      <c r="F116" s="64">
        <f t="shared" si="3"/>
        <v>100000</v>
      </c>
    </row>
    <row r="117" spans="1:6" ht="38.25">
      <c r="A117" s="9" t="s">
        <v>54</v>
      </c>
      <c r="B117" s="9" t="s">
        <v>234</v>
      </c>
      <c r="C117" s="63">
        <v>24049</v>
      </c>
      <c r="D117" s="62"/>
      <c r="E117" s="65"/>
      <c r="F117" s="64">
        <f t="shared" si="3"/>
        <v>24049</v>
      </c>
    </row>
    <row r="118" spans="1:6" ht="25.5">
      <c r="A118" s="9" t="s">
        <v>54</v>
      </c>
      <c r="B118" s="9" t="s">
        <v>174</v>
      </c>
      <c r="C118" s="62">
        <f>SUM(C119:C120)</f>
        <v>0</v>
      </c>
      <c r="D118" s="62">
        <f>SUM(D119:D120)</f>
        <v>574139</v>
      </c>
      <c r="E118" s="62">
        <f>SUM(E119:E120)</f>
        <v>0</v>
      </c>
      <c r="F118" s="64">
        <f t="shared" si="3"/>
        <v>574139</v>
      </c>
    </row>
    <row r="119" spans="1:6" ht="24">
      <c r="A119" s="9"/>
      <c r="B119" s="28" t="s">
        <v>138</v>
      </c>
      <c r="C119" s="66"/>
      <c r="D119" s="66">
        <v>500000</v>
      </c>
      <c r="E119" s="66"/>
      <c r="F119" s="64">
        <f t="shared" si="3"/>
        <v>500000</v>
      </c>
    </row>
    <row r="120" spans="1:6" ht="24">
      <c r="A120" s="9"/>
      <c r="B120" s="28" t="s">
        <v>136</v>
      </c>
      <c r="C120" s="66"/>
      <c r="D120" s="68">
        <v>74139</v>
      </c>
      <c r="E120" s="65"/>
      <c r="F120" s="64">
        <f t="shared" si="3"/>
        <v>74139</v>
      </c>
    </row>
    <row r="121" spans="1:6" s="26" customFormat="1" ht="12">
      <c r="A121" s="35" t="s">
        <v>54</v>
      </c>
      <c r="B121" s="35" t="s">
        <v>252</v>
      </c>
      <c r="C121" s="66"/>
      <c r="D121" s="67">
        <v>218447</v>
      </c>
      <c r="E121" s="69"/>
      <c r="F121" s="76">
        <f t="shared" si="3"/>
        <v>218447</v>
      </c>
    </row>
    <row r="122" spans="1:6" s="26" customFormat="1" ht="12">
      <c r="A122" s="28"/>
      <c r="B122" s="28"/>
      <c r="C122" s="66"/>
      <c r="D122" s="68"/>
      <c r="E122" s="69"/>
      <c r="F122" s="70"/>
    </row>
    <row r="123" spans="1:6" ht="12.75">
      <c r="A123" s="117" t="s">
        <v>22</v>
      </c>
      <c r="B123" s="117" t="s">
        <v>23</v>
      </c>
      <c r="C123" s="118">
        <f>SUM(C124:C125)</f>
        <v>0</v>
      </c>
      <c r="D123" s="118">
        <f>SUM(D124:D126)</f>
        <v>1751397</v>
      </c>
      <c r="E123" s="118">
        <f>SUM(E124:E126)</f>
        <v>43341</v>
      </c>
      <c r="F123" s="118">
        <f>SUM(F124:F126)</f>
        <v>1794738</v>
      </c>
    </row>
    <row r="124" spans="1:6" ht="25.5">
      <c r="A124" s="9" t="s">
        <v>24</v>
      </c>
      <c r="B124" s="9" t="s">
        <v>96</v>
      </c>
      <c r="C124" s="47"/>
      <c r="D124" s="65">
        <v>1714736</v>
      </c>
      <c r="E124" s="47">
        <v>43341</v>
      </c>
      <c r="F124" s="64">
        <f t="shared" si="3"/>
        <v>1758077</v>
      </c>
    </row>
    <row r="125" spans="1:6" ht="12.75">
      <c r="A125" s="9" t="s">
        <v>24</v>
      </c>
      <c r="B125" s="9" t="s">
        <v>271</v>
      </c>
      <c r="C125" s="47"/>
      <c r="D125" s="65">
        <v>36661</v>
      </c>
      <c r="E125" s="47"/>
      <c r="F125" s="64">
        <f t="shared" si="3"/>
        <v>36661</v>
      </c>
    </row>
    <row r="126" spans="1:6" s="26" customFormat="1" ht="12">
      <c r="A126" s="29"/>
      <c r="B126" s="28"/>
      <c r="C126" s="72"/>
      <c r="D126" s="73"/>
      <c r="E126" s="72"/>
      <c r="F126" s="70">
        <f t="shared" si="3"/>
        <v>0</v>
      </c>
    </row>
    <row r="127" spans="1:6" ht="12.75">
      <c r="A127" s="117" t="s">
        <v>25</v>
      </c>
      <c r="B127" s="117" t="s">
        <v>58</v>
      </c>
      <c r="C127" s="119">
        <f>SUM(C128:C136)</f>
        <v>218650</v>
      </c>
      <c r="D127" s="119">
        <f>SUM(D128:D136)</f>
        <v>10719319</v>
      </c>
      <c r="E127" s="119">
        <f>SUM(E128:E136)</f>
        <v>4798197</v>
      </c>
      <c r="F127" s="119">
        <f>SUM(F128:F137)</f>
        <v>15736166</v>
      </c>
    </row>
    <row r="128" spans="1:6" ht="25.5">
      <c r="A128" s="11" t="s">
        <v>59</v>
      </c>
      <c r="B128" s="11" t="s">
        <v>97</v>
      </c>
      <c r="C128" s="47"/>
      <c r="D128" s="71">
        <v>391068</v>
      </c>
      <c r="E128" s="47"/>
      <c r="F128" s="64">
        <f t="shared" si="3"/>
        <v>391068</v>
      </c>
    </row>
    <row r="129" spans="1:6" ht="38.25">
      <c r="A129" s="11" t="s">
        <v>59</v>
      </c>
      <c r="B129" s="11" t="s">
        <v>228</v>
      </c>
      <c r="C129" s="47">
        <v>218650</v>
      </c>
      <c r="D129" s="71"/>
      <c r="E129" s="47"/>
      <c r="F129" s="64">
        <f t="shared" si="3"/>
        <v>218650</v>
      </c>
    </row>
    <row r="130" spans="1:6" ht="12.75">
      <c r="A130" s="11" t="s">
        <v>60</v>
      </c>
      <c r="B130" s="11" t="s">
        <v>270</v>
      </c>
      <c r="C130" s="47"/>
      <c r="D130" s="71">
        <v>879890</v>
      </c>
      <c r="E130" s="71">
        <v>18300</v>
      </c>
      <c r="F130" s="64">
        <f t="shared" si="3"/>
        <v>898190</v>
      </c>
    </row>
    <row r="131" spans="1:6" s="20" customFormat="1" ht="12.75">
      <c r="A131" s="11" t="s">
        <v>65</v>
      </c>
      <c r="B131" s="11" t="s">
        <v>242</v>
      </c>
      <c r="C131" s="47"/>
      <c r="D131" s="47">
        <v>5727175</v>
      </c>
      <c r="E131" s="47"/>
      <c r="F131" s="64">
        <f t="shared" si="3"/>
        <v>5727175</v>
      </c>
    </row>
    <row r="132" spans="1:8" s="25" customFormat="1" ht="29.25" customHeight="1">
      <c r="A132" s="11" t="s">
        <v>65</v>
      </c>
      <c r="B132" s="11" t="s">
        <v>139</v>
      </c>
      <c r="C132" s="47"/>
      <c r="D132" s="135">
        <v>2789183</v>
      </c>
      <c r="E132" s="47">
        <v>4779897</v>
      </c>
      <c r="F132" s="64">
        <f t="shared" si="3"/>
        <v>7569080</v>
      </c>
      <c r="H132" s="66"/>
    </row>
    <row r="133" spans="1:8" s="25" customFormat="1" ht="63.75">
      <c r="A133" s="11" t="s">
        <v>65</v>
      </c>
      <c r="B133" s="11" t="s">
        <v>243</v>
      </c>
      <c r="C133" s="47"/>
      <c r="D133" s="71">
        <v>14720</v>
      </c>
      <c r="E133" s="47"/>
      <c r="F133" s="64">
        <f t="shared" si="3"/>
        <v>14720</v>
      </c>
      <c r="H133" s="132"/>
    </row>
    <row r="134" spans="1:8" s="25" customFormat="1" ht="38.25">
      <c r="A134" s="11" t="s">
        <v>65</v>
      </c>
      <c r="B134" s="11" t="s">
        <v>263</v>
      </c>
      <c r="C134" s="65"/>
      <c r="D134" s="65">
        <v>69752</v>
      </c>
      <c r="E134" s="47"/>
      <c r="F134" s="64">
        <f t="shared" si="3"/>
        <v>69752</v>
      </c>
      <c r="H134" s="132"/>
    </row>
    <row r="135" spans="1:6" s="25" customFormat="1" ht="15" customHeight="1">
      <c r="A135" s="11" t="s">
        <v>230</v>
      </c>
      <c r="B135" s="131" t="s">
        <v>264</v>
      </c>
      <c r="C135" s="47"/>
      <c r="D135" s="65">
        <v>549856</v>
      </c>
      <c r="E135" s="47"/>
      <c r="F135" s="64">
        <f t="shared" si="3"/>
        <v>549856</v>
      </c>
    </row>
    <row r="136" spans="1:6" ht="25.5">
      <c r="A136" s="11" t="s">
        <v>61</v>
      </c>
      <c r="B136" s="11" t="s">
        <v>269</v>
      </c>
      <c r="C136" s="47"/>
      <c r="D136" s="71">
        <v>297675</v>
      </c>
      <c r="E136" s="47"/>
      <c r="F136" s="64">
        <f t="shared" si="3"/>
        <v>297675</v>
      </c>
    </row>
    <row r="137" spans="1:6" s="27" customFormat="1" ht="11.25" customHeight="1">
      <c r="A137" s="36"/>
      <c r="B137" s="28"/>
      <c r="C137" s="66"/>
      <c r="D137" s="68"/>
      <c r="E137" s="69"/>
      <c r="F137" s="74"/>
    </row>
    <row r="138" spans="1:6" s="24" customFormat="1" ht="12" customHeight="1">
      <c r="A138" s="117" t="s">
        <v>146</v>
      </c>
      <c r="B138" s="120" t="s">
        <v>147</v>
      </c>
      <c r="C138" s="121">
        <f>SUM(C139:C141)</f>
        <v>63324</v>
      </c>
      <c r="D138" s="121">
        <f>SUM(D139:D141)</f>
        <v>88092</v>
      </c>
      <c r="E138" s="121">
        <f>SUM(E139:E141)</f>
        <v>0</v>
      </c>
      <c r="F138" s="121">
        <f>SUM(F139:F141)</f>
        <v>151416</v>
      </c>
    </row>
    <row r="139" spans="1:6" s="20" customFormat="1" ht="38.25">
      <c r="A139" s="11" t="s">
        <v>148</v>
      </c>
      <c r="B139" s="11" t="s">
        <v>172</v>
      </c>
      <c r="C139" s="97"/>
      <c r="D139" s="97">
        <v>75989</v>
      </c>
      <c r="E139" s="75"/>
      <c r="F139" s="64">
        <f>SUM(C139:E139)</f>
        <v>75989</v>
      </c>
    </row>
    <row r="140" spans="1:6" s="20" customFormat="1" ht="25.5">
      <c r="A140" s="11" t="s">
        <v>148</v>
      </c>
      <c r="B140" s="11" t="s">
        <v>249</v>
      </c>
      <c r="C140" s="97">
        <v>63324</v>
      </c>
      <c r="D140" s="97">
        <v>12103</v>
      </c>
      <c r="E140" s="75"/>
      <c r="F140" s="64">
        <f>SUM(C140:E140)</f>
        <v>75427</v>
      </c>
    </row>
    <row r="141" spans="1:6" s="20" customFormat="1" ht="12" customHeight="1">
      <c r="A141" s="11"/>
      <c r="B141" s="35"/>
      <c r="C141" s="97"/>
      <c r="D141" s="67"/>
      <c r="E141" s="75"/>
      <c r="F141" s="64">
        <f>SUM(C141:E141)</f>
        <v>0</v>
      </c>
    </row>
    <row r="142" spans="1:6" ht="25.5">
      <c r="A142" s="117" t="s">
        <v>28</v>
      </c>
      <c r="B142" s="117" t="s">
        <v>62</v>
      </c>
      <c r="C142" s="118">
        <f>SUM(C143:C146)</f>
        <v>0</v>
      </c>
      <c r="D142" s="118">
        <f>SUM(D143:D146)</f>
        <v>1174072</v>
      </c>
      <c r="E142" s="118">
        <f>SUM(E143:E146)</f>
        <v>355312</v>
      </c>
      <c r="F142" s="118">
        <f>SUM(F143:F146)</f>
        <v>1529384</v>
      </c>
    </row>
    <row r="143" spans="1:6" s="20" customFormat="1" ht="25.5">
      <c r="A143" s="9" t="s">
        <v>64</v>
      </c>
      <c r="B143" s="9" t="s">
        <v>265</v>
      </c>
      <c r="C143" s="65"/>
      <c r="D143" s="65">
        <v>85000</v>
      </c>
      <c r="E143" s="47"/>
      <c r="F143" s="64">
        <f t="shared" si="3"/>
        <v>85000</v>
      </c>
    </row>
    <row r="144" spans="1:6" ht="12.75">
      <c r="A144" s="11" t="s">
        <v>63</v>
      </c>
      <c r="B144" s="8" t="s">
        <v>98</v>
      </c>
      <c r="C144" s="47"/>
      <c r="D144" s="65">
        <v>311531</v>
      </c>
      <c r="E144" s="47">
        <v>184397</v>
      </c>
      <c r="F144" s="64">
        <f t="shared" si="3"/>
        <v>495928</v>
      </c>
    </row>
    <row r="145" spans="1:6" ht="30" customHeight="1">
      <c r="A145" s="11" t="s">
        <v>63</v>
      </c>
      <c r="B145" s="8" t="s">
        <v>99</v>
      </c>
      <c r="C145" s="47"/>
      <c r="D145" s="65">
        <v>777541</v>
      </c>
      <c r="E145" s="47">
        <v>170915</v>
      </c>
      <c r="F145" s="64">
        <f t="shared" si="3"/>
        <v>948456</v>
      </c>
    </row>
    <row r="146" spans="1:6" ht="12.75">
      <c r="A146" s="11"/>
      <c r="B146" s="128"/>
      <c r="C146" s="47"/>
      <c r="D146" s="65"/>
      <c r="E146" s="47"/>
      <c r="F146" s="64">
        <f t="shared" si="3"/>
        <v>0</v>
      </c>
    </row>
    <row r="147" spans="1:6" ht="12.75">
      <c r="A147" s="117" t="s">
        <v>29</v>
      </c>
      <c r="B147" s="117" t="s">
        <v>66</v>
      </c>
      <c r="C147" s="118">
        <f>SUM(C148:C149)</f>
        <v>0</v>
      </c>
      <c r="D147" s="118">
        <f>SUM(D148:D149)</f>
        <v>40600</v>
      </c>
      <c r="E147" s="118">
        <f>SUM(E148:E149)</f>
        <v>0</v>
      </c>
      <c r="F147" s="118">
        <f>SUM(F148:F149)</f>
        <v>40600</v>
      </c>
    </row>
    <row r="148" spans="1:6" ht="38.25">
      <c r="A148" s="11" t="s">
        <v>171</v>
      </c>
      <c r="B148" s="11" t="s">
        <v>266</v>
      </c>
      <c r="C148" s="47"/>
      <c r="D148" s="65">
        <v>40600</v>
      </c>
      <c r="E148" s="47"/>
      <c r="F148" s="64">
        <f aca="true" t="shared" si="4" ref="F148:F169">SUM(C148:E148)</f>
        <v>40600</v>
      </c>
    </row>
    <row r="149" spans="1:6" ht="12.75">
      <c r="A149" s="11"/>
      <c r="B149" s="9"/>
      <c r="C149" s="47"/>
      <c r="D149" s="65"/>
      <c r="E149" s="47"/>
      <c r="F149" s="64">
        <f t="shared" si="4"/>
        <v>0</v>
      </c>
    </row>
    <row r="150" spans="1:6" ht="12.75">
      <c r="A150" s="117" t="s">
        <v>30</v>
      </c>
      <c r="B150" s="117" t="s">
        <v>31</v>
      </c>
      <c r="C150" s="118">
        <f>SUM(C151:C162)</f>
        <v>2315858</v>
      </c>
      <c r="D150" s="118">
        <f>SUM(D151:D162)</f>
        <v>7456278</v>
      </c>
      <c r="E150" s="118">
        <f>SUM(E151:E162)</f>
        <v>86008</v>
      </c>
      <c r="F150" s="118">
        <f>SUM(F151:F162)</f>
        <v>9858144</v>
      </c>
    </row>
    <row r="151" spans="1:6" ht="12.75">
      <c r="A151" s="11" t="s">
        <v>67</v>
      </c>
      <c r="B151" s="11" t="s">
        <v>100</v>
      </c>
      <c r="C151" s="47"/>
      <c r="D151" s="65">
        <v>1520017</v>
      </c>
      <c r="E151" s="133">
        <v>9380</v>
      </c>
      <c r="F151" s="64">
        <f t="shared" si="4"/>
        <v>1529397</v>
      </c>
    </row>
    <row r="152" spans="1:6" s="26" customFormat="1" ht="12.75">
      <c r="A152" s="11" t="s">
        <v>67</v>
      </c>
      <c r="B152" s="23" t="s">
        <v>173</v>
      </c>
      <c r="C152" s="46"/>
      <c r="D152" s="75">
        <v>576741</v>
      </c>
      <c r="E152" s="46"/>
      <c r="F152" s="76">
        <f t="shared" si="4"/>
        <v>576741</v>
      </c>
    </row>
    <row r="153" spans="1:6" s="26" customFormat="1" ht="25.5">
      <c r="A153" s="11" t="s">
        <v>67</v>
      </c>
      <c r="B153" s="128" t="s">
        <v>267</v>
      </c>
      <c r="C153" s="75">
        <v>1550000</v>
      </c>
      <c r="D153" s="75"/>
      <c r="E153" s="46"/>
      <c r="F153" s="76">
        <f t="shared" si="4"/>
        <v>1550000</v>
      </c>
    </row>
    <row r="154" spans="1:6" s="26" customFormat="1" ht="25.5">
      <c r="A154" s="11" t="s">
        <v>67</v>
      </c>
      <c r="B154" s="11" t="s">
        <v>246</v>
      </c>
      <c r="C154" s="75">
        <v>737403</v>
      </c>
      <c r="D154" s="75"/>
      <c r="E154" s="46"/>
      <c r="F154" s="76">
        <f t="shared" si="4"/>
        <v>737403</v>
      </c>
    </row>
    <row r="155" spans="1:6" s="26" customFormat="1" ht="25.5">
      <c r="A155" s="11" t="s">
        <v>67</v>
      </c>
      <c r="B155" s="11" t="s">
        <v>247</v>
      </c>
      <c r="C155" s="75">
        <v>6156</v>
      </c>
      <c r="D155" s="75">
        <v>55555</v>
      </c>
      <c r="E155" s="46"/>
      <c r="F155" s="76">
        <f t="shared" si="4"/>
        <v>61711</v>
      </c>
    </row>
    <row r="156" spans="1:6" s="26" customFormat="1" ht="25.5">
      <c r="A156" s="11" t="s">
        <v>67</v>
      </c>
      <c r="B156" s="11" t="s">
        <v>248</v>
      </c>
      <c r="C156" s="75">
        <v>9000</v>
      </c>
      <c r="D156" s="75">
        <v>55555</v>
      </c>
      <c r="E156" s="46"/>
      <c r="F156" s="76">
        <f t="shared" si="4"/>
        <v>64555</v>
      </c>
    </row>
    <row r="157" spans="1:6" ht="12.75">
      <c r="A157" s="11" t="s">
        <v>32</v>
      </c>
      <c r="B157" s="11" t="s">
        <v>108</v>
      </c>
      <c r="C157" s="47"/>
      <c r="D157" s="65">
        <v>58198</v>
      </c>
      <c r="E157" s="47"/>
      <c r="F157" s="64">
        <f t="shared" si="4"/>
        <v>58198</v>
      </c>
    </row>
    <row r="158" spans="1:6" ht="12.75">
      <c r="A158" s="11" t="s">
        <v>33</v>
      </c>
      <c r="B158" s="11" t="s">
        <v>268</v>
      </c>
      <c r="C158" s="47"/>
      <c r="D158" s="65">
        <v>1085932</v>
      </c>
      <c r="E158" s="47"/>
      <c r="F158" s="64">
        <f t="shared" si="4"/>
        <v>1085932</v>
      </c>
    </row>
    <row r="159" spans="1:6" ht="25.5">
      <c r="A159" s="11" t="s">
        <v>33</v>
      </c>
      <c r="B159" s="11" t="s">
        <v>69</v>
      </c>
      <c r="C159" s="47"/>
      <c r="D159" s="65">
        <v>200309</v>
      </c>
      <c r="E159" s="47"/>
      <c r="F159" s="64">
        <f t="shared" si="4"/>
        <v>200309</v>
      </c>
    </row>
    <row r="160" spans="1:6" ht="12.75">
      <c r="A160" s="103" t="s">
        <v>33</v>
      </c>
      <c r="B160" s="102" t="s">
        <v>236</v>
      </c>
      <c r="C160" s="47"/>
      <c r="D160" s="65">
        <v>1224866</v>
      </c>
      <c r="E160" s="47"/>
      <c r="F160" s="64">
        <f t="shared" si="4"/>
        <v>1224866</v>
      </c>
    </row>
    <row r="161" spans="1:6" ht="25.5">
      <c r="A161" s="11" t="s">
        <v>35</v>
      </c>
      <c r="B161" s="11" t="s">
        <v>101</v>
      </c>
      <c r="C161" s="133">
        <v>13299</v>
      </c>
      <c r="D161" s="133">
        <v>1758120</v>
      </c>
      <c r="E161" s="133">
        <v>76628</v>
      </c>
      <c r="F161" s="64">
        <f t="shared" si="4"/>
        <v>1848047</v>
      </c>
    </row>
    <row r="162" spans="1:6" ht="12.75">
      <c r="A162" s="11" t="s">
        <v>35</v>
      </c>
      <c r="B162" s="11" t="s">
        <v>34</v>
      </c>
      <c r="C162" s="47"/>
      <c r="D162" s="65">
        <v>920985</v>
      </c>
      <c r="E162" s="47"/>
      <c r="F162" s="64">
        <f t="shared" si="4"/>
        <v>920985</v>
      </c>
    </row>
    <row r="163" spans="1:6" ht="12.75">
      <c r="A163" s="117" t="s">
        <v>52</v>
      </c>
      <c r="B163" s="117" t="s">
        <v>26</v>
      </c>
      <c r="C163" s="118">
        <f>SUM(C164:C168)</f>
        <v>10409580</v>
      </c>
      <c r="D163" s="118">
        <f>SUM(D164:D169)</f>
        <v>13471074</v>
      </c>
      <c r="E163" s="118">
        <f>SUM(E164:E168)</f>
        <v>1840928</v>
      </c>
      <c r="F163" s="118">
        <f>SUM(F164:F169)</f>
        <v>25721582</v>
      </c>
    </row>
    <row r="164" spans="1:6" ht="20.25" customHeight="1">
      <c r="A164" s="9" t="s">
        <v>70</v>
      </c>
      <c r="B164" s="9" t="s">
        <v>103</v>
      </c>
      <c r="C164" s="133">
        <v>9621843</v>
      </c>
      <c r="D164" s="133">
        <v>11340978</v>
      </c>
      <c r="E164" s="133">
        <v>1420067</v>
      </c>
      <c r="F164" s="64">
        <f t="shared" si="4"/>
        <v>22382888</v>
      </c>
    </row>
    <row r="165" spans="1:6" ht="25.5">
      <c r="A165" s="9" t="s">
        <v>71</v>
      </c>
      <c r="B165" s="9" t="s">
        <v>162</v>
      </c>
      <c r="C165" s="47"/>
      <c r="D165" s="65">
        <v>187512</v>
      </c>
      <c r="E165" s="47"/>
      <c r="F165" s="64">
        <f t="shared" si="4"/>
        <v>187512</v>
      </c>
    </row>
    <row r="166" spans="1:6" ht="25.5">
      <c r="A166" s="9" t="s">
        <v>68</v>
      </c>
      <c r="B166" s="9" t="s">
        <v>102</v>
      </c>
      <c r="C166" s="133">
        <v>787737</v>
      </c>
      <c r="D166" s="133">
        <v>1868821</v>
      </c>
      <c r="E166" s="133">
        <v>420861</v>
      </c>
      <c r="F166" s="64">
        <f t="shared" si="4"/>
        <v>3077419</v>
      </c>
    </row>
    <row r="167" spans="1:6" ht="25.5">
      <c r="A167" s="9" t="s">
        <v>68</v>
      </c>
      <c r="B167" s="9" t="s">
        <v>116</v>
      </c>
      <c r="C167" s="47"/>
      <c r="D167" s="71">
        <v>19689</v>
      </c>
      <c r="E167" s="47"/>
      <c r="F167" s="64">
        <f t="shared" si="4"/>
        <v>19689</v>
      </c>
    </row>
    <row r="168" spans="1:6" ht="12.75">
      <c r="A168" s="9" t="s">
        <v>72</v>
      </c>
      <c r="B168" s="9" t="s">
        <v>27</v>
      </c>
      <c r="C168" s="47"/>
      <c r="D168" s="71">
        <v>34074</v>
      </c>
      <c r="E168" s="47"/>
      <c r="F168" s="64">
        <f t="shared" si="4"/>
        <v>34074</v>
      </c>
    </row>
    <row r="169" spans="1:6" ht="25.5">
      <c r="A169" s="9" t="s">
        <v>72</v>
      </c>
      <c r="B169" s="9" t="s">
        <v>254</v>
      </c>
      <c r="C169" s="47"/>
      <c r="D169" s="71">
        <v>20000</v>
      </c>
      <c r="E169" s="47"/>
      <c r="F169" s="64">
        <f t="shared" si="4"/>
        <v>20000</v>
      </c>
    </row>
    <row r="170" spans="1:6" ht="12.75">
      <c r="A170" s="117" t="s">
        <v>36</v>
      </c>
      <c r="B170" s="117" t="s">
        <v>73</v>
      </c>
      <c r="C170" s="118">
        <f>SUM(C171:C173)</f>
        <v>843959</v>
      </c>
      <c r="D170" s="118">
        <f>SUM(D171:D173)</f>
        <v>7169459</v>
      </c>
      <c r="E170" s="118">
        <f>SUM(E171:E173)</f>
        <v>272022</v>
      </c>
      <c r="F170" s="118">
        <f>SUM(F171:F173)</f>
        <v>8285440</v>
      </c>
    </row>
    <row r="171" spans="1:6" ht="16.5" customHeight="1">
      <c r="A171" s="9" t="s">
        <v>74</v>
      </c>
      <c r="B171" s="9" t="s">
        <v>104</v>
      </c>
      <c r="C171" s="65">
        <v>793595</v>
      </c>
      <c r="D171" s="65">
        <v>6933870</v>
      </c>
      <c r="E171" s="65">
        <v>272022</v>
      </c>
      <c r="F171" s="64">
        <f>SUM(C171:E171)</f>
        <v>7999487</v>
      </c>
    </row>
    <row r="172" spans="1:6" ht="15.75" customHeight="1">
      <c r="A172" s="9" t="s">
        <v>121</v>
      </c>
      <c r="B172" s="9" t="s">
        <v>122</v>
      </c>
      <c r="C172" s="47"/>
      <c r="D172" s="65">
        <v>217589</v>
      </c>
      <c r="E172" s="47"/>
      <c r="F172" s="64">
        <f>SUM(C172:E172)</f>
        <v>217589</v>
      </c>
    </row>
    <row r="173" spans="1:6" ht="12.75">
      <c r="A173" s="9" t="s">
        <v>244</v>
      </c>
      <c r="B173" s="9" t="s">
        <v>245</v>
      </c>
      <c r="C173" s="47">
        <v>50364</v>
      </c>
      <c r="D173" s="65">
        <v>18000</v>
      </c>
      <c r="E173" s="47"/>
      <c r="F173" s="64">
        <f>SUM(C173:E173)</f>
        <v>68364</v>
      </c>
    </row>
    <row r="174" spans="1:6" ht="12.75">
      <c r="A174" s="9"/>
      <c r="B174" s="9"/>
      <c r="C174" s="47"/>
      <c r="D174" s="65"/>
      <c r="E174" s="47"/>
      <c r="F174" s="64"/>
    </row>
    <row r="175" spans="1:6" ht="12.75">
      <c r="A175" s="12"/>
      <c r="B175" s="13" t="s">
        <v>38</v>
      </c>
      <c r="C175" s="77">
        <f>SUM(C105+C123+C127+C138+C142+C147+C150+C163+C170)</f>
        <v>13875420</v>
      </c>
      <c r="D175" s="77">
        <f>SUM(D105+D123+D127+D138+D142+D147+D150+D163+D170)</f>
        <v>48008857</v>
      </c>
      <c r="E175" s="77">
        <f>SUM(E105+E123+E127+E138+E142+E147+E150+E163+E170)</f>
        <v>7443808</v>
      </c>
      <c r="F175" s="77">
        <f>SUM(F105+F123+F127+F138+F142+F147+F150+F163+F170)</f>
        <v>69328085</v>
      </c>
    </row>
    <row r="176" spans="1:6" ht="12.75">
      <c r="A176" s="14"/>
      <c r="B176" s="9"/>
      <c r="C176" s="71"/>
      <c r="D176" s="65"/>
      <c r="E176" s="47"/>
      <c r="F176" s="78"/>
    </row>
    <row r="177" spans="1:6" ht="12.75">
      <c r="A177" s="15"/>
      <c r="B177" s="13" t="s">
        <v>39</v>
      </c>
      <c r="C177" s="77">
        <f>SUM(C8)</f>
        <v>13067640</v>
      </c>
      <c r="D177" s="77">
        <f>SUM(D8)</f>
        <v>51937443</v>
      </c>
      <c r="E177" s="77">
        <f>SUM(E8)</f>
        <v>7443808</v>
      </c>
      <c r="F177" s="77">
        <f>SUM(F8)</f>
        <v>72448891</v>
      </c>
    </row>
    <row r="178" spans="1:6" ht="12.75">
      <c r="A178" s="16"/>
      <c r="B178" s="16"/>
      <c r="C178" s="79"/>
      <c r="D178" s="80"/>
      <c r="E178" s="50"/>
      <c r="F178" s="81"/>
    </row>
    <row r="179" spans="1:6" ht="27" customHeight="1">
      <c r="A179" s="16"/>
      <c r="B179" s="16" t="s">
        <v>40</v>
      </c>
      <c r="C179" s="80">
        <f>SUM(C177-C175)</f>
        <v>-807780</v>
      </c>
      <c r="D179" s="80">
        <f>SUM(D177-D175)</f>
        <v>3928586</v>
      </c>
      <c r="E179" s="80">
        <f>SUM(E177-E175)</f>
        <v>0</v>
      </c>
      <c r="F179" s="76">
        <f aca="true" t="shared" si="5" ref="F179:F191">SUM(C179:E179)</f>
        <v>3120806</v>
      </c>
    </row>
    <row r="180" spans="1:6" ht="15.75" customHeight="1">
      <c r="A180" s="10"/>
      <c r="B180" s="10" t="s">
        <v>41</v>
      </c>
      <c r="C180" s="75">
        <f>SUM(C181+C183+C184-C187+C188)</f>
        <v>807780</v>
      </c>
      <c r="D180" s="75">
        <f>SUM(D181+D183+D184-D187+D188)</f>
        <v>-3928586</v>
      </c>
      <c r="E180" s="75">
        <f>SUM(E181+E183+E184-E187+E188)</f>
        <v>0</v>
      </c>
      <c r="F180" s="76">
        <f t="shared" si="5"/>
        <v>-3120806</v>
      </c>
    </row>
    <row r="181" spans="1:6" s="25" customFormat="1" ht="12.75" customHeight="1">
      <c r="A181" s="5" t="s">
        <v>113</v>
      </c>
      <c r="B181" s="35" t="s">
        <v>42</v>
      </c>
      <c r="C181" s="46">
        <f>SUM(C182:C182)</f>
        <v>0</v>
      </c>
      <c r="D181" s="75">
        <f>SUM(D182:D182)</f>
        <v>-3816586</v>
      </c>
      <c r="E181" s="75"/>
      <c r="F181" s="76">
        <f t="shared" si="5"/>
        <v>-3816586</v>
      </c>
    </row>
    <row r="182" spans="1:6" ht="12.75" customHeight="1">
      <c r="A182" s="5"/>
      <c r="B182" s="17" t="s">
        <v>119</v>
      </c>
      <c r="C182" s="57"/>
      <c r="D182" s="82">
        <v>-3816586</v>
      </c>
      <c r="E182" s="55"/>
      <c r="F182" s="83">
        <f t="shared" si="5"/>
        <v>-3816586</v>
      </c>
    </row>
    <row r="183" spans="1:6" s="25" customFormat="1" ht="22.5">
      <c r="A183" s="5" t="s">
        <v>114</v>
      </c>
      <c r="B183" s="35" t="s">
        <v>51</v>
      </c>
      <c r="C183" s="75">
        <v>0</v>
      </c>
      <c r="D183" s="75">
        <v>0</v>
      </c>
      <c r="E183" s="75">
        <v>0</v>
      </c>
      <c r="F183" s="76">
        <f t="shared" si="5"/>
        <v>0</v>
      </c>
    </row>
    <row r="184" spans="1:6" ht="24">
      <c r="A184" s="5"/>
      <c r="B184" s="35" t="s">
        <v>48</v>
      </c>
      <c r="C184" s="84">
        <f>SUM(C185:C186)</f>
        <v>807780</v>
      </c>
      <c r="D184" s="84">
        <f>SUM(D185:D186)</f>
        <v>18000</v>
      </c>
      <c r="E184" s="84">
        <f>SUM(E185:E186)</f>
        <v>0</v>
      </c>
      <c r="F184" s="76">
        <f t="shared" si="5"/>
        <v>825780</v>
      </c>
    </row>
    <row r="185" spans="1:6" s="96" customFormat="1" ht="11.25">
      <c r="A185" s="93"/>
      <c r="B185" s="94" t="s">
        <v>49</v>
      </c>
      <c r="C185" s="95"/>
      <c r="D185" s="95"/>
      <c r="E185" s="95"/>
      <c r="F185" s="86">
        <f t="shared" si="5"/>
        <v>0</v>
      </c>
    </row>
    <row r="186" spans="1:6" s="96" customFormat="1" ht="11.25">
      <c r="A186" s="93"/>
      <c r="B186" s="94" t="s">
        <v>105</v>
      </c>
      <c r="C186" s="95">
        <v>807780</v>
      </c>
      <c r="D186" s="95">
        <v>18000</v>
      </c>
      <c r="E186" s="95"/>
      <c r="F186" s="86">
        <f t="shared" si="5"/>
        <v>825780</v>
      </c>
    </row>
    <row r="187" spans="1:6" ht="24">
      <c r="A187" s="5"/>
      <c r="B187" s="35" t="s">
        <v>120</v>
      </c>
      <c r="C187" s="57"/>
      <c r="D187" s="75"/>
      <c r="E187" s="75"/>
      <c r="F187" s="76">
        <f t="shared" si="5"/>
        <v>0</v>
      </c>
    </row>
    <row r="188" spans="1:6" ht="24">
      <c r="A188" s="5" t="s">
        <v>115</v>
      </c>
      <c r="B188" s="35" t="s">
        <v>237</v>
      </c>
      <c r="C188" s="57"/>
      <c r="D188" s="75">
        <f>SUM(D189:D192)</f>
        <v>-130000</v>
      </c>
      <c r="E188" s="75"/>
      <c r="F188" s="76">
        <f t="shared" si="5"/>
        <v>-130000</v>
      </c>
    </row>
    <row r="189" spans="1:6" s="33" customFormat="1" ht="11.25">
      <c r="A189" s="5"/>
      <c r="B189" s="4" t="s">
        <v>253</v>
      </c>
      <c r="C189" s="85"/>
      <c r="D189" s="82">
        <v>-30000</v>
      </c>
      <c r="E189" s="82"/>
      <c r="F189" s="86">
        <f t="shared" si="5"/>
        <v>-30000</v>
      </c>
    </row>
    <row r="190" spans="1:6" s="33" customFormat="1" ht="11.25">
      <c r="A190" s="5"/>
      <c r="B190" s="4" t="s">
        <v>163</v>
      </c>
      <c r="C190" s="85"/>
      <c r="D190" s="82">
        <v>-100000</v>
      </c>
      <c r="E190" s="82"/>
      <c r="F190" s="86">
        <f t="shared" si="5"/>
        <v>-100000</v>
      </c>
    </row>
    <row r="191" spans="1:6" s="33" customFormat="1" ht="11.25">
      <c r="A191" s="5"/>
      <c r="B191" s="4"/>
      <c r="C191" s="85"/>
      <c r="D191" s="82"/>
      <c r="E191" s="82"/>
      <c r="F191" s="86">
        <f t="shared" si="5"/>
        <v>0</v>
      </c>
    </row>
    <row r="192" spans="1:6" ht="12.75">
      <c r="A192" s="2"/>
      <c r="B192" s="17"/>
      <c r="C192" s="57"/>
      <c r="D192" s="65"/>
      <c r="E192" s="55"/>
      <c r="F192" s="64"/>
    </row>
    <row r="193" spans="1:6" ht="19.5" customHeight="1">
      <c r="A193" s="18"/>
      <c r="B193" s="18" t="s">
        <v>272</v>
      </c>
      <c r="C193" s="87">
        <f>SUM(C179+C180)</f>
        <v>0</v>
      </c>
      <c r="D193" s="87">
        <f>SUM(D179+D180)</f>
        <v>0</v>
      </c>
      <c r="E193" s="87">
        <f>SUM(E179+E180)</f>
        <v>0</v>
      </c>
      <c r="F193" s="87">
        <f>SUM(F179+F180)</f>
        <v>0</v>
      </c>
    </row>
    <row r="194" ht="12.75">
      <c r="D194" s="88"/>
    </row>
    <row r="195" ht="12" customHeight="1">
      <c r="D195" s="88"/>
    </row>
    <row r="196" spans="2:4" ht="12.75" hidden="1">
      <c r="B196" s="19" t="s">
        <v>123</v>
      </c>
      <c r="D196" s="88">
        <v>605917</v>
      </c>
    </row>
    <row r="197" spans="2:4" ht="12.75" hidden="1">
      <c r="B197" s="19" t="s">
        <v>124</v>
      </c>
      <c r="D197" s="88">
        <v>287032</v>
      </c>
    </row>
    <row r="198" spans="2:4" ht="12.75" hidden="1">
      <c r="B198" s="19" t="s">
        <v>125</v>
      </c>
      <c r="D198" s="37">
        <v>836730</v>
      </c>
    </row>
    <row r="199" spans="2:4" ht="12.75" hidden="1">
      <c r="B199" s="19" t="s">
        <v>126</v>
      </c>
      <c r="D199" s="37">
        <v>45000</v>
      </c>
    </row>
    <row r="200" spans="2:4" ht="12.75" hidden="1">
      <c r="B200" s="19" t="s">
        <v>127</v>
      </c>
      <c r="D200" s="37">
        <v>153265</v>
      </c>
    </row>
    <row r="201" spans="2:6" ht="12.75" hidden="1">
      <c r="B201" s="89" t="s">
        <v>128</v>
      </c>
      <c r="C201" s="90"/>
      <c r="D201" s="90">
        <f>SUM(D196:D200)</f>
        <v>1927944</v>
      </c>
      <c r="E201" s="91"/>
      <c r="F201" s="92"/>
    </row>
    <row r="202" spans="2:5" ht="12.75">
      <c r="B202" s="19" t="s">
        <v>131</v>
      </c>
      <c r="E202" s="37" t="s">
        <v>132</v>
      </c>
    </row>
    <row r="203" ht="12" customHeight="1"/>
    <row r="204" ht="14.25" hidden="1">
      <c r="B204" s="98" t="s">
        <v>152</v>
      </c>
    </row>
    <row r="205" spans="2:3" ht="12.75" hidden="1">
      <c r="B205" s="99"/>
      <c r="C205" s="50"/>
    </row>
    <row r="206" spans="2:3" ht="25.5" hidden="1">
      <c r="B206" s="11" t="s">
        <v>155</v>
      </c>
      <c r="C206" s="47"/>
    </row>
    <row r="207" spans="2:3" ht="25.5" hidden="1">
      <c r="B207" s="11" t="s">
        <v>140</v>
      </c>
      <c r="C207" s="47"/>
    </row>
    <row r="208" spans="2:3" ht="25.5" hidden="1">
      <c r="B208" s="11" t="s">
        <v>156</v>
      </c>
      <c r="C208" s="47"/>
    </row>
    <row r="209" spans="2:3" ht="25.5" hidden="1">
      <c r="B209" s="11" t="s">
        <v>157</v>
      </c>
      <c r="C209" s="47"/>
    </row>
    <row r="210" spans="2:3" ht="25.5" hidden="1">
      <c r="B210" s="9" t="s">
        <v>158</v>
      </c>
      <c r="C210" s="47"/>
    </row>
    <row r="211" spans="2:3" ht="25.5" hidden="1">
      <c r="B211" s="8" t="s">
        <v>159</v>
      </c>
      <c r="C211" s="47"/>
    </row>
    <row r="212" spans="2:3" ht="25.5" hidden="1">
      <c r="B212" s="11" t="s">
        <v>160</v>
      </c>
      <c r="C212" s="47"/>
    </row>
    <row r="213" spans="2:3" ht="25.5" hidden="1">
      <c r="B213" s="8" t="s">
        <v>161</v>
      </c>
      <c r="C213" s="47"/>
    </row>
    <row r="214" spans="2:3" ht="12.75" hidden="1">
      <c r="B214" s="11" t="s">
        <v>141</v>
      </c>
      <c r="C214" s="47"/>
    </row>
    <row r="215" spans="2:6" s="89" customFormat="1" ht="12.75" hidden="1">
      <c r="B215" s="100" t="s">
        <v>128</v>
      </c>
      <c r="C215" s="101"/>
      <c r="D215" s="90"/>
      <c r="E215" s="90"/>
      <c r="F215" s="90"/>
    </row>
  </sheetData>
  <sheetProtection/>
  <mergeCells count="2">
    <mergeCell ref="A71:F71"/>
    <mergeCell ref="A104:F104"/>
  </mergeCells>
  <printOptions/>
  <pageMargins left="0.83" right="0.15748031496062992" top="0.79" bottom="0.48" header="0.36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I20" sqref="I20:I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0" sqref="F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N54" sqref="N5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Liepajas dome</dc:creator>
  <cp:keywords/>
  <dc:description/>
  <cp:lastModifiedBy>Dace Freidenfelde</cp:lastModifiedBy>
  <cp:lastPrinted>2016-12-19T10:55:47Z</cp:lastPrinted>
  <dcterms:created xsi:type="dcterms:W3CDTF">2003-01-28T09:07:33Z</dcterms:created>
  <dcterms:modified xsi:type="dcterms:W3CDTF">2017-12-22T09:31:21Z</dcterms:modified>
  <cp:category/>
  <cp:version/>
  <cp:contentType/>
  <cp:contentStatus/>
</cp:coreProperties>
</file>