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8_{270A5182-FABB-43BD-9B5C-BD3399AC33D2}" xr6:coauthVersionLast="40" xr6:coauthVersionMax="40" xr10:uidLastSave="{00000000-0000-0000-0000-000000000000}"/>
  <bookViews>
    <workbookView xWindow="0" yWindow="0" windowWidth="24000" windowHeight="9525" tabRatio="592" xr2:uid="{00000000-000D-0000-FFFF-FFFF00000000}"/>
  </bookViews>
  <sheets>
    <sheet name="Lapa1" sheetId="1" r:id="rId1"/>
    <sheet name="Lapa2" sheetId="2" r:id="rId2"/>
    <sheet name="Lapa3" sheetId="3" r:id="rId3"/>
  </sheets>
  <calcPr calcId="181029"/>
</workbook>
</file>

<file path=xl/calcChain.xml><?xml version="1.0" encoding="utf-8"?>
<calcChain xmlns="http://schemas.openxmlformats.org/spreadsheetml/2006/main">
  <c r="L25" i="1" l="1"/>
  <c r="I25" i="1" l="1"/>
  <c r="C25" i="3" l="1"/>
  <c r="F25" i="3" s="1"/>
  <c r="C24" i="3"/>
  <c r="F24" i="3" s="1"/>
  <c r="B24" i="3"/>
  <c r="B26" i="3" s="1"/>
  <c r="D4" i="3"/>
  <c r="C18" i="3" s="1"/>
  <c r="D3" i="3"/>
  <c r="F12" i="3"/>
  <c r="D9" i="3"/>
  <c r="F9" i="3" s="1"/>
  <c r="D7" i="3"/>
  <c r="F7" i="3" s="1"/>
  <c r="C5" i="3"/>
  <c r="D5" i="3" s="1"/>
  <c r="F26" i="3" l="1"/>
  <c r="D10" i="3"/>
  <c r="F5" i="3"/>
  <c r="F13" i="3" s="1"/>
  <c r="C16" i="3" s="1"/>
  <c r="H25" i="3"/>
  <c r="C26" i="3"/>
  <c r="N25" i="1"/>
  <c r="J4" i="1" s="1"/>
  <c r="H24" i="3" l="1"/>
  <c r="O25" i="1"/>
  <c r="H25" i="1" l="1"/>
  <c r="G25" i="1"/>
</calcChain>
</file>

<file path=xl/sharedStrings.xml><?xml version="1.0" encoding="utf-8"?>
<sst xmlns="http://schemas.openxmlformats.org/spreadsheetml/2006/main" count="170" uniqueCount="113">
  <si>
    <t>Pašvaldības līdzfinsnējuma apmērs EUR</t>
  </si>
  <si>
    <t>Pašvaldības līdzfinsējuma atlikums EUR</t>
  </si>
  <si>
    <t>N.p.k.</t>
  </si>
  <si>
    <t>Projekta iesniegšanas 
datums</t>
  </si>
  <si>
    <t>Projekta iesniedzējs/-ji</t>
  </si>
  <si>
    <t>Labiekārtojamās teritorijas adrese/-es</t>
  </si>
  <si>
    <t>Plānoto labiekārtojuma pasākumu apraksts</t>
  </si>
  <si>
    <t>Vai pretendē uz paaugstināto līdzfinansējumu (jā/nē)</t>
  </si>
  <si>
    <t>Iesniegtā projekta kopējās izmaksas, 
EUR</t>
  </si>
  <si>
    <t>Pieprasītais pašvaldības 
līdzfinansējums, EUR</t>
  </si>
  <si>
    <t>Apstiprinātais pašvaldības līdzfinansējums, EUR</t>
  </si>
  <si>
    <t>Apstiprināšanas datums</t>
  </si>
  <si>
    <t>Līguma noslēgšanas datums</t>
  </si>
  <si>
    <t>Izmaksātā pašvaldības līdzfinansējuma summa, EUR</t>
  </si>
  <si>
    <t>Piezīmes</t>
  </si>
  <si>
    <t>31.01.2018.</t>
  </si>
  <si>
    <t>SIA "Namu serviss Apse"</t>
  </si>
  <si>
    <t>Uliha iela 35/37</t>
  </si>
  <si>
    <t>nē</t>
  </si>
  <si>
    <t>autostāvlaukuma izbūve</t>
  </si>
  <si>
    <t>05.02.2018.</t>
  </si>
  <si>
    <t>Biedrība "Šķēdes 7"</t>
  </si>
  <si>
    <t>Šķēdes iela 5, 
Šķēdes iela 7</t>
  </si>
  <si>
    <t>jā</t>
  </si>
  <si>
    <t>06.02.2018.</t>
  </si>
  <si>
    <t>SIA "Liepājas namu 
apsaimniekotājs"</t>
  </si>
  <si>
    <t>Dzintaru iela 7</t>
  </si>
  <si>
    <t>autostāvlaukuma, braucamās daļas, velo, atkritumu un veļas žāvēšanas  novietnes izbūve, apzaļumošana</t>
  </si>
  <si>
    <t>16.03.2018.</t>
  </si>
  <si>
    <t>DzĪB "Dzintars 68"</t>
  </si>
  <si>
    <t>Klaipēdas iela 112, 
Klaipēdas iela 114</t>
  </si>
  <si>
    <t>gājēju celiņu izbūve, 
soliņu uzstādīšana</t>
  </si>
  <si>
    <t>DzĪB "K.Ukstiņa 5a"</t>
  </si>
  <si>
    <t>auto stāvlaukuma, trotuāra,  velo novietnes izbūve, apzaļumošana</t>
  </si>
  <si>
    <t>K.Ukstiņa iela 5A</t>
  </si>
  <si>
    <t>23.03.2018.</t>
  </si>
  <si>
    <t>Kārļa Zāles 
laukums 4</t>
  </si>
  <si>
    <t>Liepu iela 25</t>
  </si>
  <si>
    <t>gājēju celiņa, brauktuves, 
autostāvlaukuma izbūve, 
apgaismojums, apzaļumošana</t>
  </si>
  <si>
    <t>29.03.2018.</t>
  </si>
  <si>
    <t>Īpašnieku biedrība 
"Aleja 37"</t>
  </si>
  <si>
    <t>Alejas iela 37/39</t>
  </si>
  <si>
    <t>DzĪB "Dzintarnams"</t>
  </si>
  <si>
    <t>Dzintaru iela 3/5</t>
  </si>
  <si>
    <t>brauktuves un gājēju celiņa izbūve, apgaismojums, apzaļumošana</t>
  </si>
  <si>
    <t>Īpašnieku biedrība 
"Graudiņš"</t>
  </si>
  <si>
    <t>Graudu iela 20</t>
  </si>
  <si>
    <t>13.04.2018.</t>
  </si>
  <si>
    <t>21.04.2018.</t>
  </si>
  <si>
    <t>DzĪB "Klaipēdas 59/63"</t>
  </si>
  <si>
    <t>Klaipēdas iela 59/63, 
Ventas iela 2</t>
  </si>
  <si>
    <t xml:space="preserve">jā </t>
  </si>
  <si>
    <t>23.04.2018.</t>
  </si>
  <si>
    <t>SIA "Livonijas nami"</t>
  </si>
  <si>
    <t>Ventspils iela 53</t>
  </si>
  <si>
    <t>DzĪB "Mežu 43"</t>
  </si>
  <si>
    <t>braucamās daļas un trotuāra izbūve, apgaismojums, 
apzaļumošana</t>
  </si>
  <si>
    <t>25.04.2018.</t>
  </si>
  <si>
    <t>Baznīcas iela 23</t>
  </si>
  <si>
    <t xml:space="preserve">trotuāra, braucamās daļas, auto novietnes un atkritumu novietnes izbūve, apgaismojums, apzaļumošana
</t>
  </si>
  <si>
    <t>Šķēdes iela 11, 
Šķēdes iela 15, 
Šķēdes iela 17, pašvaldības īpašuma: Piltenes 1A, Piltenes 1B, Šķedes ielas daļas</t>
  </si>
  <si>
    <t>Mežu iela 43, 
Mežu iela 45,
pašvaldības īpašuma: Žagaru un Mežu ielas daļas</t>
  </si>
  <si>
    <t>Siena iela 3, 
E.Veidenbauma iela 2A</t>
  </si>
  <si>
    <t>Dzintaru iela 84, 
Dzintaru iela 86, 
Dzintaru iela 88</t>
  </si>
  <si>
    <t>Siguldas 13, Siguldas 
ielas daļa</t>
  </si>
  <si>
    <t>braucamās daļas un 
autonovietnes izbūve, 
atkritumu novietnes un 
apgaismojuma izbūve, 
apzaļumošana</t>
  </si>
  <si>
    <t>trotuāra un braucamās 
daļas izbūve</t>
  </si>
  <si>
    <t>Nepietiek finansējums</t>
  </si>
  <si>
    <t>Neatbilst 
Saistošo not 15.4.2.p</t>
  </si>
  <si>
    <t>Neatbilst
Saistošo not. 20.p.</t>
  </si>
  <si>
    <t>Neatbilst
Saistošo not. 15.7.p</t>
  </si>
  <si>
    <t>Neatbilst 
Saistošo not. 20,p</t>
  </si>
  <si>
    <t>Neatbilst 
Saistošo not. 15.4.3.p., 
15.7.p.</t>
  </si>
  <si>
    <t>Neatbilst Saistošo not. 15.4.3.p</t>
  </si>
  <si>
    <t>gājēju celiņa un brauktuves izbūve</t>
  </si>
  <si>
    <t>18.05.2018.</t>
  </si>
  <si>
    <t>Atbalstīti 11 projektu pieteikumi, kuros paredzēts labiekārtot 16 dzīvojamām mājām piedsaistītos zemesgabalus un 3 iznomājamās pašvaldības teritorijas</t>
  </si>
  <si>
    <t>Iesniegti 18 projektu pieteikumi, kuros paredzēts labiekārtot 27 dzīvojamām mājām piesaistītos zemesgabalus un 5 iznomājamās pašvaldības teritorijas</t>
  </si>
  <si>
    <r>
      <t xml:space="preserve">                           Projekta iesniegumi pašvaldības līdzfinansējuma saņemšanai teritoriju labiekārtošanai 2018.gadā </t>
    </r>
    <r>
      <rPr>
        <sz val="12"/>
        <color rgb="FF000000"/>
        <rFont val="Arial"/>
        <family val="2"/>
        <charset val="186"/>
      </rPr>
      <t>(iesniegšanas beigu termiņš - 26.aprīlis)</t>
    </r>
  </si>
  <si>
    <r>
      <t xml:space="preserve">autostāvlaukuma, trotuāra,
 velo novietnes un </t>
    </r>
    <r>
      <rPr>
        <sz val="11"/>
        <color rgb="FFFF0000"/>
        <rFont val="Arial"/>
        <family val="2"/>
        <charset val="186"/>
      </rPr>
      <t>bērnu rotaļu lauk izbūve,</t>
    </r>
    <r>
      <rPr>
        <sz val="11"/>
        <color theme="1"/>
        <rFont val="Arial"/>
        <family val="2"/>
        <charset val="186"/>
      </rPr>
      <t xml:space="preserve"> apzaļumošana</t>
    </r>
  </si>
  <si>
    <r>
      <t xml:space="preserve">braucamās daļas, trotuāra un auto novietnes izbūve, 
apgaismojums, </t>
    </r>
    <r>
      <rPr>
        <sz val="11"/>
        <color rgb="FFFF0000"/>
        <rFont val="Arial"/>
        <family val="2"/>
        <charset val="186"/>
      </rPr>
      <t>bērnu rotaļu laukums</t>
    </r>
    <r>
      <rPr>
        <sz val="11"/>
        <color theme="1"/>
        <rFont val="Arial"/>
        <family val="2"/>
        <charset val="186"/>
      </rPr>
      <t>, apzaļumošana</t>
    </r>
  </si>
  <si>
    <r>
      <t xml:space="preserve">trotuāra, braucamās daļas un velo novietnes izbūve, </t>
    </r>
    <r>
      <rPr>
        <sz val="11"/>
        <color rgb="FFFF0000"/>
        <rFont val="Arial"/>
        <family val="2"/>
        <charset val="186"/>
      </rPr>
      <t>bērnu  rotaļu lauk</t>
    </r>
    <r>
      <rPr>
        <sz val="11"/>
        <color theme="1"/>
        <rFont val="Arial"/>
        <family val="2"/>
        <charset val="186"/>
      </rPr>
      <t>., apgaismojums, 
apzaļumošana</t>
    </r>
  </si>
  <si>
    <r>
      <t xml:space="preserve">trotuāra, braucamās daļas un auto novietnes izbūve, </t>
    </r>
    <r>
      <rPr>
        <sz val="11"/>
        <color rgb="FFFF0000"/>
        <rFont val="Arial"/>
        <family val="2"/>
        <charset val="186"/>
      </rPr>
      <t>bērnu rotaļu lauk</t>
    </r>
    <r>
      <rPr>
        <sz val="11"/>
        <color theme="1"/>
        <rFont val="Arial"/>
        <family val="2"/>
        <charset val="186"/>
      </rPr>
      <t>., apgaismojums, 
apzaļumošana</t>
    </r>
  </si>
  <si>
    <r>
      <t xml:space="preserve">gājēju un braucamās daļas 
izbūve, </t>
    </r>
    <r>
      <rPr>
        <sz val="11"/>
        <color rgb="FFFF0000"/>
        <rFont val="Arial"/>
        <family val="2"/>
        <charset val="186"/>
      </rPr>
      <t>bērnu rotaļu lauk</t>
    </r>
    <r>
      <rPr>
        <sz val="11"/>
        <color theme="1"/>
        <rFont val="Arial"/>
        <family val="2"/>
        <charset val="186"/>
      </rPr>
      <t>., 
velostatīvs, apgaismojums, 
apzaļumošana</t>
    </r>
  </si>
  <si>
    <r>
      <rPr>
        <sz val="11"/>
        <color rgb="FFFF0000"/>
        <rFont val="Arial"/>
        <family val="2"/>
        <charset val="186"/>
      </rPr>
      <t>bērnu rotaļu lauk., sporta lauk</t>
    </r>
    <r>
      <rPr>
        <sz val="11"/>
        <color theme="1"/>
        <rFont val="Arial"/>
        <family val="2"/>
        <charset val="186"/>
      </rPr>
      <t>., gājēju celiņš, velonovietne, apgaismojums, 
apzaļumošana</t>
    </r>
  </si>
  <si>
    <t>Būvuzraudzības              izmaksas, EUR 
(bez PVN)</t>
  </si>
  <si>
    <t>29.06.2018.</t>
  </si>
  <si>
    <t>04.07.2018.</t>
  </si>
  <si>
    <t>03.07.2018.</t>
  </si>
  <si>
    <t>Projektu būvniecības kopsumma, EUR 
(bez PVN)</t>
  </si>
  <si>
    <t>Atlikums tiks izmantots būvuzraudzības nodrošināšanai, kur būvuzraugs tiek noteikts iepirkuma procedūras ceļā un, izmantojot pašvaldības izraudzītu būvuzraugu, pašvaldības līdzfinansējums būvuzraudzībai ir 100% apmērā. Būvuzraudzības izmaksas sastāda 67 122,33 EUR (ar PVN).</t>
  </si>
  <si>
    <t>05.07.2018.</t>
  </si>
  <si>
    <t>06.07.2018.</t>
  </si>
  <si>
    <t>izdarīts, %</t>
  </si>
  <si>
    <t xml:space="preserve">Siguldas 13, </t>
  </si>
  <si>
    <t>vajag</t>
  </si>
  <si>
    <t xml:space="preserve">Šķēdes iela 11 (+pašval.zeme)
Šķēdes iela 15, 
Šķēdes iela 17, </t>
  </si>
  <si>
    <t>0 
60 
100</t>
  </si>
  <si>
    <t>ventspils 53</t>
  </si>
  <si>
    <t>labiek</t>
  </si>
  <si>
    <t>kanaliz</t>
  </si>
  <si>
    <t>citi</t>
  </si>
  <si>
    <t>elektr</t>
  </si>
  <si>
    <t>izp.ar PVN</t>
  </si>
  <si>
    <t>pašv.līdzfin</t>
  </si>
  <si>
    <t>bruģ</t>
  </si>
  <si>
    <t>kanal</t>
  </si>
  <si>
    <t>kopā</t>
  </si>
  <si>
    <t>izslēdzamie d.</t>
  </si>
  <si>
    <t>samaksāt</t>
  </si>
  <si>
    <t>kopā labiek</t>
  </si>
  <si>
    <t>proj.dok.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</si>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</sst>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i/>
      <sz val="12"/>
      <color rgb="FF000000"/>
      <name val="Arial"/>
      <family val="2"/>
      <charset val="186"/>
    </font>
    <font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1"/>
      <color rgb="FFFF0000"/>
      <name val="Arial"/>
      <family val="2"/>
      <charset val="186"/>
    </font>
    <font>
      <sz val="11"/>
      <color rgb="FF000000"/>
      <name val="Arial"/>
      <family val="2"/>
      <charset val="186"/>
    </font>
    <font>
      <sz val="12"/>
      <color theme="3" tint="0.39997558519241921"/>
      <name val="Arial"/>
      <family val="2"/>
      <charset val="186"/>
    </font>
    <font>
      <b/>
      <sz val="12"/>
      <color theme="3" tint="0.39997558519241921"/>
      <name val="Arial"/>
      <family val="2"/>
      <charset val="186"/>
    </font>
    <font>
      <sz val="12"/>
      <color rgb="FFFF0000"/>
      <name val="Arial"/>
      <family val="2"/>
      <charset val="186"/>
    </font>
    <font>
      <b/>
      <i/>
      <sz val="11"/>
      <color rgb="FF000000"/>
      <name val="Arial"/>
      <family val="2"/>
      <charset val="186"/>
    </font>
    <font>
      <sz val="14"/>
      <color theme="1"/>
      <name val="Calibri"/>
      <family val="2"/>
      <scheme val="minor"/>
    </font>
    <font>
      <sz val="14"/>
      <color theme="1"/>
      <name val="Arial"/>
      <family val="2"/>
      <charset val="186"/>
    </font>
    <font>
      <sz val="12"/>
      <color theme="2" tint="-0.499984740745262"/>
      <name val="Arial"/>
      <family val="2"/>
      <charset val="186"/>
    </font>
    <font>
      <sz val="14"/>
      <color rgb="FFFF0000"/>
      <name val="Calibri"/>
      <family val="2"/>
      <scheme val="minor"/>
    </font>
    <font>
      <b/>
      <sz val="14"/>
      <color theme="1"/>
      <name val="Calibri"/>
      <family val="2"/>
      <charset val="186"/>
      <scheme val="minor"/>
    </font>
    <font>
      <i/>
      <sz val="14"/>
      <color theme="1"/>
      <name val="Calibri"/>
      <family val="2"/>
      <charset val="186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Arial"/>
      <family val="2"/>
      <charset val="186"/>
    </font>
    <font>
      <sz val="12"/>
      <color theme="4" tint="-0.249977111117893"/>
      <name val="Arial"/>
      <family val="2"/>
      <charset val="186"/>
    </font>
  </fonts>
  <fills count="10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FFFF00"/>
        <bgColor rgb="FF92D050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Fill="1" applyAlignment="1"/>
    <xf numFmtId="0" fontId="1" fillId="0" borderId="0" xfId="0" applyFont="1" applyFill="1"/>
    <xf numFmtId="0" fontId="2" fillId="0" borderId="3" xfId="0" applyFont="1" applyBorder="1" applyAlignment="1">
      <alignment horizontal="center" vertical="top"/>
    </xf>
    <xf numFmtId="0" fontId="2" fillId="0" borderId="3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3" fillId="0" borderId="0" xfId="0" applyFont="1"/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5" borderId="2" xfId="0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1" fillId="7" borderId="2" xfId="0" applyFont="1" applyFill="1" applyBorder="1" applyAlignment="1">
      <alignment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1" fillId="0" borderId="2" xfId="0" applyFont="1" applyFill="1" applyBorder="1" applyAlignment="1">
      <alignment horizontal="center"/>
    </xf>
    <xf numFmtId="10" fontId="1" fillId="0" borderId="0" xfId="0" applyNumberFormat="1" applyFont="1"/>
    <xf numFmtId="2" fontId="1" fillId="0" borderId="0" xfId="0" applyNumberFormat="1" applyFont="1"/>
    <xf numFmtId="2" fontId="6" fillId="0" borderId="0" xfId="0" applyNumberFormat="1" applyFont="1" applyFill="1"/>
    <xf numFmtId="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7" fillId="7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7" fillId="8" borderId="2" xfId="0" applyFont="1" applyFill="1" applyBorder="1" applyAlignment="1">
      <alignment vertical="center"/>
    </xf>
    <xf numFmtId="0" fontId="7" fillId="8" borderId="2" xfId="0" applyFont="1" applyFill="1" applyBorder="1" applyAlignment="1">
      <alignment vertical="center" wrapText="1"/>
    </xf>
    <xf numFmtId="0" fontId="1" fillId="8" borderId="2" xfId="0" applyFont="1" applyFill="1" applyBorder="1" applyAlignment="1">
      <alignment horizontal="center" vertical="center"/>
    </xf>
    <xf numFmtId="0" fontId="1" fillId="8" borderId="2" xfId="0" applyFont="1" applyFill="1" applyBorder="1" applyAlignment="1">
      <alignment vertical="center"/>
    </xf>
    <xf numFmtId="0" fontId="1" fillId="8" borderId="2" xfId="0" applyFont="1" applyFill="1" applyBorder="1"/>
    <xf numFmtId="0" fontId="12" fillId="0" borderId="0" xfId="0" applyFont="1" applyAlignment="1">
      <alignment horizontal="center" vertical="center"/>
    </xf>
    <xf numFmtId="0" fontId="13" fillId="0" borderId="6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/>
    <xf numFmtId="2" fontId="7" fillId="8" borderId="2" xfId="0" applyNumberFormat="1" applyFont="1" applyFill="1" applyBorder="1" applyAlignment="1">
      <alignment vertical="center" wrapText="1"/>
    </xf>
    <xf numFmtId="2" fontId="7" fillId="7" borderId="2" xfId="0" applyNumberFormat="1" applyFont="1" applyFill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4" fillId="0" borderId="0" xfId="0" applyFont="1"/>
    <xf numFmtId="0" fontId="15" fillId="0" borderId="8" xfId="0" applyFont="1" applyBorder="1" applyAlignment="1">
      <alignment vertical="center"/>
    </xf>
    <xf numFmtId="0" fontId="15" fillId="0" borderId="8" xfId="0" applyFont="1" applyBorder="1" applyAlignment="1">
      <alignment vertical="center" wrapText="1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0" fontId="15" fillId="0" borderId="8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2" fontId="12" fillId="8" borderId="2" xfId="0" applyNumberFormat="1" applyFont="1" applyFill="1" applyBorder="1"/>
    <xf numFmtId="2" fontId="12" fillId="7" borderId="2" xfId="0" applyNumberFormat="1" applyFont="1" applyFill="1" applyBorder="1"/>
    <xf numFmtId="2" fontId="5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2" fontId="16" fillId="8" borderId="2" xfId="0" applyNumberFormat="1" applyFont="1" applyFill="1" applyBorder="1"/>
    <xf numFmtId="2" fontId="14" fillId="0" borderId="0" xfId="0" applyNumberFormat="1" applyFont="1"/>
    <xf numFmtId="2" fontId="17" fillId="0" borderId="0" xfId="0" applyNumberFormat="1" applyFont="1"/>
    <xf numFmtId="2" fontId="0" fillId="0" borderId="0" xfId="0" applyNumberFormat="1"/>
    <xf numFmtId="0" fontId="14" fillId="9" borderId="0" xfId="0" applyFont="1" applyFill="1"/>
    <xf numFmtId="2" fontId="14" fillId="9" borderId="0" xfId="0" applyNumberFormat="1" applyFont="1" applyFill="1"/>
    <xf numFmtId="0" fontId="19" fillId="0" borderId="0" xfId="0" applyFont="1"/>
    <xf numFmtId="0" fontId="20" fillId="0" borderId="0" xfId="0" applyFont="1"/>
    <xf numFmtId="0" fontId="21" fillId="0" borderId="0" xfId="0" applyFont="1"/>
    <xf numFmtId="2" fontId="20" fillId="0" borderId="0" xfId="0" applyNumberFormat="1" applyFont="1"/>
    <xf numFmtId="2" fontId="21" fillId="0" borderId="0" xfId="0" applyNumberFormat="1" applyFont="1"/>
    <xf numFmtId="0" fontId="18" fillId="4" borderId="0" xfId="0" applyFont="1" applyFill="1"/>
    <xf numFmtId="0" fontId="14" fillId="4" borderId="0" xfId="0" applyFont="1" applyFill="1"/>
    <xf numFmtId="0" fontId="14" fillId="0" borderId="0" xfId="0" applyFont="1" applyFill="1"/>
    <xf numFmtId="0" fontId="19" fillId="0" borderId="2" xfId="0" applyFont="1" applyBorder="1"/>
    <xf numFmtId="0" fontId="19" fillId="0" borderId="2" xfId="0" applyFont="1" applyBorder="1" applyAlignment="1">
      <alignment horizontal="right"/>
    </xf>
    <xf numFmtId="2" fontId="14" fillId="0" borderId="2" xfId="0" applyNumberFormat="1" applyFont="1" applyBorder="1"/>
    <xf numFmtId="2" fontId="14" fillId="9" borderId="2" xfId="0" applyNumberFormat="1" applyFont="1" applyFill="1" applyBorder="1"/>
    <xf numFmtId="0" fontId="14" fillId="9" borderId="2" xfId="0" applyFont="1" applyFill="1" applyBorder="1"/>
    <xf numFmtId="2" fontId="18" fillId="4" borderId="2" xfId="0" applyNumberFormat="1" applyFont="1" applyFill="1" applyBorder="1"/>
    <xf numFmtId="0" fontId="14" fillId="0" borderId="10" xfId="0" applyFont="1" applyBorder="1"/>
    <xf numFmtId="2" fontId="14" fillId="0" borderId="10" xfId="0" applyNumberFormat="1" applyFont="1" applyBorder="1"/>
    <xf numFmtId="0" fontId="14" fillId="0" borderId="9" xfId="0" applyFont="1" applyBorder="1"/>
    <xf numFmtId="2" fontId="5" fillId="0" borderId="2" xfId="0" applyNumberFormat="1" applyFont="1" applyBorder="1" applyAlignment="1">
      <alignment horizontal="right" vertical="center"/>
    </xf>
    <xf numFmtId="2" fontId="1" fillId="0" borderId="2" xfId="0" applyNumberFormat="1" applyFont="1" applyFill="1" applyBorder="1"/>
    <xf numFmtId="0" fontId="1" fillId="6" borderId="2" xfId="0" applyFont="1" applyFill="1" applyBorder="1"/>
    <xf numFmtId="0" fontId="10" fillId="0" borderId="0" xfId="0" applyFont="1" applyFill="1"/>
    <xf numFmtId="0" fontId="11" fillId="0" borderId="0" xfId="0" applyFont="1" applyFill="1"/>
    <xf numFmtId="9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2" xfId="0" applyFont="1" applyFill="1" applyBorder="1"/>
    <xf numFmtId="0" fontId="22" fillId="0" borderId="2" xfId="0" applyFont="1" applyBorder="1" applyAlignment="1">
      <alignment horizontal="center" vertical="center"/>
    </xf>
    <xf numFmtId="0" fontId="6" fillId="0" borderId="2" xfId="0" applyFont="1" applyBorder="1"/>
    <xf numFmtId="2" fontId="23" fillId="0" borderId="2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2" fillId="3" borderId="1" xfId="0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9"/>
  <sheetViews>
    <sheetView tabSelected="1" topLeftCell="A22" zoomScale="80" zoomScaleNormal="80" workbookViewId="0">
      <selection activeCell="B35" sqref="B35"/>
    </sheetView>
  </sheetViews>
  <sheetFormatPr defaultColWidth="8.85546875" defaultRowHeight="15" x14ac:dyDescent="0.2"/>
  <cols>
    <col min="1" max="1" width="7.28515625" style="1" customWidth="1"/>
    <col min="2" max="2" width="13" style="3" customWidth="1"/>
    <col min="3" max="3" width="23.42578125" style="3" customWidth="1"/>
    <col min="4" max="4" width="22.42578125" style="3" customWidth="1"/>
    <col min="5" max="5" width="29.5703125" style="3" customWidth="1"/>
    <col min="6" max="6" width="9.85546875" style="1" customWidth="1"/>
    <col min="7" max="7" width="14" style="3" customWidth="1"/>
    <col min="8" max="8" width="15.7109375" style="3" customWidth="1"/>
    <col min="9" max="9" width="15.85546875" style="3" customWidth="1"/>
    <col min="10" max="10" width="14.140625" style="3" customWidth="1"/>
    <col min="11" max="11" width="13" style="3" customWidth="1"/>
    <col min="12" max="12" width="14.7109375" style="3" customWidth="1"/>
    <col min="13" max="13" width="20.28515625" style="3" customWidth="1"/>
    <col min="14" max="14" width="13.140625" style="3" customWidth="1"/>
    <col min="15" max="15" width="13.85546875" style="3" customWidth="1"/>
    <col min="16" max="16" width="21.28515625" style="3" customWidth="1"/>
    <col min="17" max="17" width="20.85546875" style="3" customWidth="1"/>
    <col min="18" max="18" width="21.42578125" style="3" customWidth="1"/>
    <col min="19" max="19" width="21.85546875" style="3" customWidth="1"/>
    <col min="20" max="16384" width="8.85546875" style="3"/>
  </cols>
  <sheetData>
    <row r="1" spans="1:19" x14ac:dyDescent="0.2">
      <c r="B1" s="1"/>
      <c r="C1" s="2"/>
      <c r="F1" s="4"/>
      <c r="G1" s="4"/>
      <c r="H1" s="5"/>
      <c r="I1" s="6"/>
      <c r="J1" s="7"/>
      <c r="K1" s="1"/>
      <c r="L1" s="5"/>
    </row>
    <row r="2" spans="1:19" ht="15.75" x14ac:dyDescent="0.2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9" ht="15.75" x14ac:dyDescent="0.2">
      <c r="A3" s="8"/>
      <c r="B3" s="9"/>
      <c r="C3" s="9"/>
      <c r="D3" s="9"/>
      <c r="E3" s="9"/>
      <c r="F3" s="8"/>
      <c r="G3" s="9"/>
      <c r="H3" s="9"/>
      <c r="I3" s="9"/>
      <c r="J3" s="9"/>
      <c r="K3" s="10"/>
      <c r="L3" s="11"/>
      <c r="M3" s="12"/>
    </row>
    <row r="4" spans="1:19" ht="15.75" x14ac:dyDescent="0.25">
      <c r="A4" s="118" t="s">
        <v>0</v>
      </c>
      <c r="B4" s="118"/>
      <c r="C4" s="118"/>
      <c r="D4" s="118"/>
      <c r="E4" s="13">
        <v>799962</v>
      </c>
      <c r="F4" s="14"/>
      <c r="G4" s="119" t="s">
        <v>1</v>
      </c>
      <c r="H4" s="119"/>
      <c r="I4" s="119"/>
      <c r="J4" s="15">
        <f>E4-N25*1.21-L25</f>
        <v>37547.250000000116</v>
      </c>
      <c r="K4" s="16"/>
      <c r="L4" s="17"/>
      <c r="M4" s="12"/>
    </row>
    <row r="5" spans="1:19" x14ac:dyDescent="0.2">
      <c r="A5" s="16"/>
      <c r="B5" s="16"/>
      <c r="C5" s="18"/>
      <c r="D5" s="12"/>
      <c r="E5" s="12"/>
      <c r="F5" s="19"/>
      <c r="G5" s="19"/>
      <c r="H5" s="17"/>
      <c r="I5" s="20"/>
      <c r="J5" s="21"/>
      <c r="K5" s="16"/>
      <c r="L5" s="17"/>
      <c r="M5" s="12"/>
    </row>
    <row r="6" spans="1:19" ht="135" x14ac:dyDescent="0.2">
      <c r="A6" s="22" t="s">
        <v>2</v>
      </c>
      <c r="B6" s="23" t="s">
        <v>3</v>
      </c>
      <c r="C6" s="24" t="s">
        <v>4</v>
      </c>
      <c r="D6" s="25" t="s">
        <v>5</v>
      </c>
      <c r="E6" s="25" t="s">
        <v>6</v>
      </c>
      <c r="F6" s="26" t="s">
        <v>7</v>
      </c>
      <c r="G6" s="26" t="s">
        <v>8</v>
      </c>
      <c r="H6" s="23" t="s">
        <v>9</v>
      </c>
      <c r="I6" s="26" t="s">
        <v>10</v>
      </c>
      <c r="J6" s="26" t="s">
        <v>11</v>
      </c>
      <c r="K6" s="23" t="s">
        <v>12</v>
      </c>
      <c r="L6" s="27" t="s">
        <v>13</v>
      </c>
      <c r="M6" s="60" t="s">
        <v>14</v>
      </c>
      <c r="N6" s="28" t="s">
        <v>85</v>
      </c>
      <c r="O6" s="46" t="s">
        <v>89</v>
      </c>
      <c r="P6" s="59"/>
    </row>
    <row r="7" spans="1:19" ht="33.6" customHeight="1" x14ac:dyDescent="0.2">
      <c r="A7" s="29">
        <v>1</v>
      </c>
      <c r="B7" s="47" t="s">
        <v>15</v>
      </c>
      <c r="C7" s="47" t="s">
        <v>16</v>
      </c>
      <c r="D7" s="47" t="s">
        <v>17</v>
      </c>
      <c r="E7" s="47" t="s">
        <v>19</v>
      </c>
      <c r="F7" s="31" t="s">
        <v>18</v>
      </c>
      <c r="G7" s="30">
        <v>16570.5</v>
      </c>
      <c r="H7" s="30">
        <v>12167.29</v>
      </c>
      <c r="I7" s="30">
        <v>12167.29</v>
      </c>
      <c r="J7" s="30" t="s">
        <v>75</v>
      </c>
      <c r="K7" s="30" t="s">
        <v>86</v>
      </c>
      <c r="L7" s="76">
        <v>11866.2</v>
      </c>
      <c r="M7" s="61"/>
      <c r="N7" s="104">
        <v>1280</v>
      </c>
      <c r="O7" s="32">
        <v>12853.47</v>
      </c>
    </row>
    <row r="8" spans="1:19" ht="52.9" customHeight="1" x14ac:dyDescent="0.2">
      <c r="A8" s="29">
        <v>2</v>
      </c>
      <c r="B8" s="47" t="s">
        <v>20</v>
      </c>
      <c r="C8" s="47" t="s">
        <v>21</v>
      </c>
      <c r="D8" s="48" t="s">
        <v>22</v>
      </c>
      <c r="E8" s="48" t="s">
        <v>79</v>
      </c>
      <c r="F8" s="29" t="s">
        <v>23</v>
      </c>
      <c r="G8" s="30">
        <v>108667.9</v>
      </c>
      <c r="H8" s="30">
        <v>90494.09</v>
      </c>
      <c r="I8" s="30">
        <v>89976.84</v>
      </c>
      <c r="J8" s="30" t="s">
        <v>75</v>
      </c>
      <c r="K8" s="30" t="s">
        <v>88</v>
      </c>
      <c r="L8" s="76">
        <v>87898.01</v>
      </c>
      <c r="M8" s="61"/>
      <c r="N8" s="104">
        <v>4295</v>
      </c>
      <c r="O8" s="32">
        <v>88727.29</v>
      </c>
    </row>
    <row r="9" spans="1:19" ht="57" x14ac:dyDescent="0.2">
      <c r="A9" s="34">
        <v>3</v>
      </c>
      <c r="B9" s="54" t="s">
        <v>24</v>
      </c>
      <c r="C9" s="55" t="s">
        <v>25</v>
      </c>
      <c r="D9" s="54" t="s">
        <v>26</v>
      </c>
      <c r="E9" s="55" t="s">
        <v>27</v>
      </c>
      <c r="F9" s="56" t="s">
        <v>23</v>
      </c>
      <c r="G9" s="57">
        <v>29466.28</v>
      </c>
      <c r="H9" s="57">
        <v>23723.99</v>
      </c>
      <c r="I9" s="57">
        <v>0</v>
      </c>
      <c r="J9" s="58"/>
      <c r="K9" s="57"/>
      <c r="L9" s="56">
        <v>0</v>
      </c>
      <c r="M9" s="62" t="s">
        <v>68</v>
      </c>
      <c r="N9" s="77"/>
      <c r="O9" s="58">
        <v>0</v>
      </c>
    </row>
    <row r="10" spans="1:19" ht="43.9" customHeight="1" x14ac:dyDescent="0.2">
      <c r="A10" s="34">
        <v>4</v>
      </c>
      <c r="B10" s="47" t="s">
        <v>28</v>
      </c>
      <c r="C10" s="47" t="s">
        <v>29</v>
      </c>
      <c r="D10" s="48" t="s">
        <v>30</v>
      </c>
      <c r="E10" s="48" t="s">
        <v>31</v>
      </c>
      <c r="F10" s="29" t="s">
        <v>23</v>
      </c>
      <c r="G10" s="30">
        <v>16608.919999999998</v>
      </c>
      <c r="H10" s="30">
        <v>13483.93</v>
      </c>
      <c r="I10" s="30">
        <v>13483.93</v>
      </c>
      <c r="J10" s="30" t="s">
        <v>75</v>
      </c>
      <c r="K10" s="30" t="s">
        <v>87</v>
      </c>
      <c r="L10" s="115">
        <v>13178.31</v>
      </c>
      <c r="M10" s="61"/>
      <c r="N10" s="104">
        <v>1991</v>
      </c>
      <c r="O10" s="32">
        <v>12949.5</v>
      </c>
    </row>
    <row r="11" spans="1:19" ht="42.75" x14ac:dyDescent="0.2">
      <c r="A11" s="34">
        <v>5</v>
      </c>
      <c r="B11" s="47" t="s">
        <v>28</v>
      </c>
      <c r="C11" s="47" t="s">
        <v>32</v>
      </c>
      <c r="D11" s="47" t="s">
        <v>34</v>
      </c>
      <c r="E11" s="49" t="s">
        <v>33</v>
      </c>
      <c r="F11" s="29" t="s">
        <v>23</v>
      </c>
      <c r="G11" s="35">
        <v>13684.65</v>
      </c>
      <c r="H11" s="30">
        <v>11079.12</v>
      </c>
      <c r="I11" s="30">
        <v>11079.12</v>
      </c>
      <c r="J11" s="30" t="s">
        <v>75</v>
      </c>
      <c r="K11" s="30" t="s">
        <v>86</v>
      </c>
      <c r="L11" s="76">
        <v>11056.02</v>
      </c>
      <c r="M11" s="61"/>
      <c r="N11" s="79">
        <v>1771</v>
      </c>
      <c r="O11" s="32">
        <v>9929.6299999999992</v>
      </c>
    </row>
    <row r="12" spans="1:19" ht="38.450000000000003" customHeight="1" x14ac:dyDescent="0.2">
      <c r="A12" s="34">
        <v>6</v>
      </c>
      <c r="B12" s="54" t="s">
        <v>35</v>
      </c>
      <c r="C12" s="55" t="s">
        <v>25</v>
      </c>
      <c r="D12" s="55" t="s">
        <v>36</v>
      </c>
      <c r="E12" s="55" t="s">
        <v>74</v>
      </c>
      <c r="F12" s="56" t="s">
        <v>18</v>
      </c>
      <c r="G12" s="57">
        <v>16093.34</v>
      </c>
      <c r="H12" s="57">
        <v>11684.64</v>
      </c>
      <c r="I12" s="57">
        <v>0</v>
      </c>
      <c r="J12" s="58"/>
      <c r="K12" s="57"/>
      <c r="L12" s="56">
        <v>0</v>
      </c>
      <c r="M12" s="62" t="s">
        <v>69</v>
      </c>
      <c r="N12" s="77"/>
      <c r="O12" s="58">
        <v>0</v>
      </c>
    </row>
    <row r="13" spans="1:19" ht="57" x14ac:dyDescent="0.2">
      <c r="A13" s="34">
        <v>7</v>
      </c>
      <c r="B13" s="54" t="s">
        <v>35</v>
      </c>
      <c r="C13" s="55" t="s">
        <v>25</v>
      </c>
      <c r="D13" s="54" t="s">
        <v>37</v>
      </c>
      <c r="E13" s="55" t="s">
        <v>38</v>
      </c>
      <c r="F13" s="56" t="s">
        <v>23</v>
      </c>
      <c r="G13" s="57">
        <v>60371.59</v>
      </c>
      <c r="H13" s="57">
        <v>44914.98</v>
      </c>
      <c r="I13" s="57">
        <v>0</v>
      </c>
      <c r="J13" s="58"/>
      <c r="K13" s="57"/>
      <c r="L13" s="56">
        <v>0</v>
      </c>
      <c r="M13" s="62" t="s">
        <v>70</v>
      </c>
      <c r="N13" s="77"/>
      <c r="O13" s="58">
        <v>0</v>
      </c>
    </row>
    <row r="14" spans="1:19" ht="45.6" customHeight="1" x14ac:dyDescent="0.2">
      <c r="A14" s="34">
        <v>8</v>
      </c>
      <c r="B14" s="47" t="s">
        <v>39</v>
      </c>
      <c r="C14" s="48" t="s">
        <v>40</v>
      </c>
      <c r="D14" s="47" t="s">
        <v>41</v>
      </c>
      <c r="E14" s="48" t="s">
        <v>66</v>
      </c>
      <c r="F14" s="29" t="s">
        <v>23</v>
      </c>
      <c r="G14" s="36">
        <v>26793.360000000001</v>
      </c>
      <c r="H14" s="36">
        <v>22616.5</v>
      </c>
      <c r="I14" s="36">
        <v>22616.5</v>
      </c>
      <c r="J14" s="30" t="s">
        <v>75</v>
      </c>
      <c r="K14" s="30" t="s">
        <v>91</v>
      </c>
      <c r="L14" s="76">
        <v>22616.49</v>
      </c>
      <c r="M14" s="61"/>
      <c r="N14" s="79">
        <v>3200</v>
      </c>
      <c r="O14" s="33">
        <v>21653.1</v>
      </c>
      <c r="P14" s="64"/>
    </row>
    <row r="15" spans="1:19" ht="49.15" customHeight="1" x14ac:dyDescent="0.2">
      <c r="A15" s="34">
        <v>9</v>
      </c>
      <c r="B15" s="47" t="s">
        <v>47</v>
      </c>
      <c r="C15" s="47" t="s">
        <v>42</v>
      </c>
      <c r="D15" s="47" t="s">
        <v>43</v>
      </c>
      <c r="E15" s="48" t="s">
        <v>44</v>
      </c>
      <c r="F15" s="29" t="s">
        <v>23</v>
      </c>
      <c r="G15" s="30">
        <v>47028.53</v>
      </c>
      <c r="H15" s="30">
        <v>39302.32</v>
      </c>
      <c r="I15" s="30">
        <v>39302.32</v>
      </c>
      <c r="J15" s="30" t="s">
        <v>75</v>
      </c>
      <c r="K15" s="30" t="s">
        <v>88</v>
      </c>
      <c r="L15" s="76">
        <v>35097.160000000003</v>
      </c>
      <c r="M15" s="61"/>
      <c r="N15" s="79">
        <v>6996</v>
      </c>
      <c r="O15" s="32">
        <v>38081.43</v>
      </c>
      <c r="R15" s="80"/>
      <c r="S15" s="52"/>
    </row>
    <row r="16" spans="1:19" ht="72" customHeight="1" x14ac:dyDescent="0.2">
      <c r="A16" s="34">
        <v>10</v>
      </c>
      <c r="B16" s="47" t="s">
        <v>48</v>
      </c>
      <c r="C16" s="47" t="s">
        <v>49</v>
      </c>
      <c r="D16" s="48" t="s">
        <v>50</v>
      </c>
      <c r="E16" s="48" t="s">
        <v>84</v>
      </c>
      <c r="F16" s="29" t="s">
        <v>51</v>
      </c>
      <c r="G16" s="37">
        <v>114653.1</v>
      </c>
      <c r="H16" s="30">
        <v>93148.62</v>
      </c>
      <c r="I16" s="30">
        <v>93148.61</v>
      </c>
      <c r="J16" s="30" t="s">
        <v>75</v>
      </c>
      <c r="K16" s="30" t="s">
        <v>86</v>
      </c>
      <c r="L16" s="76">
        <v>93108.18</v>
      </c>
      <c r="M16" s="61"/>
      <c r="N16" s="79">
        <v>8280</v>
      </c>
      <c r="O16" s="32">
        <v>92769.09</v>
      </c>
      <c r="P16" s="65"/>
      <c r="Q16" s="65"/>
      <c r="R16" s="65"/>
      <c r="S16" s="65"/>
    </row>
    <row r="17" spans="1:21" ht="48.6" customHeight="1" x14ac:dyDescent="0.2">
      <c r="A17" s="34">
        <v>11</v>
      </c>
      <c r="B17" s="47" t="s">
        <v>52</v>
      </c>
      <c r="C17" s="47" t="s">
        <v>53</v>
      </c>
      <c r="D17" s="47" t="s">
        <v>54</v>
      </c>
      <c r="E17" s="48" t="s">
        <v>56</v>
      </c>
      <c r="F17" s="29" t="s">
        <v>23</v>
      </c>
      <c r="G17" s="30">
        <v>75867.259999999995</v>
      </c>
      <c r="H17" s="30">
        <v>63506.67</v>
      </c>
      <c r="I17" s="30">
        <v>63506.67</v>
      </c>
      <c r="J17" s="30" t="s">
        <v>75</v>
      </c>
      <c r="K17" s="30" t="s">
        <v>92</v>
      </c>
      <c r="L17" s="76">
        <v>46972.800000000003</v>
      </c>
      <c r="M17" s="61"/>
      <c r="N17" s="104">
        <v>3700</v>
      </c>
      <c r="O17" s="32">
        <v>61900.21</v>
      </c>
      <c r="S17" s="7"/>
    </row>
    <row r="18" spans="1:21" ht="81" customHeight="1" x14ac:dyDescent="0.25">
      <c r="A18" s="34">
        <v>12</v>
      </c>
      <c r="B18" s="54" t="s">
        <v>52</v>
      </c>
      <c r="C18" s="54" t="s">
        <v>55</v>
      </c>
      <c r="D18" s="55" t="s">
        <v>61</v>
      </c>
      <c r="E18" s="55" t="s">
        <v>80</v>
      </c>
      <c r="F18" s="56" t="s">
        <v>23</v>
      </c>
      <c r="G18" s="57">
        <v>90357.73</v>
      </c>
      <c r="H18" s="57">
        <v>77031.13</v>
      </c>
      <c r="I18" s="57">
        <v>0</v>
      </c>
      <c r="J18" s="58"/>
      <c r="K18" s="57"/>
      <c r="L18" s="56">
        <v>0</v>
      </c>
      <c r="M18" s="62" t="s">
        <v>71</v>
      </c>
      <c r="N18" s="77"/>
      <c r="O18" s="58">
        <v>0</v>
      </c>
      <c r="S18" s="112"/>
    </row>
    <row r="19" spans="1:21" ht="57" x14ac:dyDescent="0.2">
      <c r="A19" s="34">
        <v>13</v>
      </c>
      <c r="B19" s="47" t="s">
        <v>57</v>
      </c>
      <c r="C19" s="48" t="s">
        <v>45</v>
      </c>
      <c r="D19" s="47" t="s">
        <v>46</v>
      </c>
      <c r="E19" s="48" t="s">
        <v>81</v>
      </c>
      <c r="F19" s="29" t="s">
        <v>23</v>
      </c>
      <c r="G19" s="30">
        <v>120448.77</v>
      </c>
      <c r="H19" s="30">
        <v>99267.21</v>
      </c>
      <c r="I19" s="30">
        <v>99267.21</v>
      </c>
      <c r="J19" s="30" t="s">
        <v>75</v>
      </c>
      <c r="K19" s="30" t="s">
        <v>92</v>
      </c>
      <c r="L19" s="115">
        <v>99267.21</v>
      </c>
      <c r="M19" s="61"/>
      <c r="N19" s="117">
        <v>9460</v>
      </c>
      <c r="O19" s="114">
        <v>96517.17</v>
      </c>
      <c r="P19" s="110"/>
      <c r="Q19" s="110"/>
      <c r="R19" s="110"/>
      <c r="S19" s="113"/>
      <c r="T19" s="111"/>
      <c r="U19" s="109"/>
    </row>
    <row r="20" spans="1:21" ht="99.75" x14ac:dyDescent="0.2">
      <c r="A20" s="34">
        <v>14</v>
      </c>
      <c r="B20" s="47" t="s">
        <v>57</v>
      </c>
      <c r="C20" s="47" t="s">
        <v>16</v>
      </c>
      <c r="D20" s="48" t="s">
        <v>60</v>
      </c>
      <c r="E20" s="48" t="s">
        <v>59</v>
      </c>
      <c r="F20" s="29" t="s">
        <v>23</v>
      </c>
      <c r="G20" s="30">
        <v>333985.98</v>
      </c>
      <c r="H20" s="30">
        <v>279373.51</v>
      </c>
      <c r="I20" s="30">
        <v>279373.5</v>
      </c>
      <c r="J20" s="30" t="s">
        <v>75</v>
      </c>
      <c r="K20" s="30" t="s">
        <v>86</v>
      </c>
      <c r="L20" s="115">
        <v>254342.58</v>
      </c>
      <c r="M20" s="61"/>
      <c r="N20" s="117">
        <v>12850</v>
      </c>
      <c r="O20" s="32">
        <v>267141.46999999997</v>
      </c>
      <c r="P20" s="111"/>
      <c r="Q20" s="111"/>
      <c r="R20" s="111"/>
      <c r="S20" s="113"/>
      <c r="T20" s="111"/>
      <c r="U20" s="109"/>
    </row>
    <row r="21" spans="1:21" ht="57" x14ac:dyDescent="0.2">
      <c r="A21" s="34">
        <v>15</v>
      </c>
      <c r="B21" s="50" t="s">
        <v>57</v>
      </c>
      <c r="C21" s="50" t="s">
        <v>16</v>
      </c>
      <c r="D21" s="50" t="s">
        <v>58</v>
      </c>
      <c r="E21" s="51" t="s">
        <v>82</v>
      </c>
      <c r="F21" s="39" t="s">
        <v>18</v>
      </c>
      <c r="G21" s="38">
        <v>54138.44</v>
      </c>
      <c r="H21" s="38">
        <v>39712.35</v>
      </c>
      <c r="I21" s="38">
        <v>0</v>
      </c>
      <c r="J21" s="40"/>
      <c r="K21" s="38"/>
      <c r="L21" s="39">
        <v>0</v>
      </c>
      <c r="M21" s="63" t="s">
        <v>67</v>
      </c>
      <c r="N21" s="78"/>
      <c r="O21" s="40">
        <v>0</v>
      </c>
      <c r="P21" s="111"/>
      <c r="Q21" s="111"/>
      <c r="R21" s="111"/>
      <c r="S21" s="113"/>
      <c r="T21" s="111"/>
      <c r="U21" s="109"/>
    </row>
    <row r="22" spans="1:21" ht="45" customHeight="1" x14ac:dyDescent="0.2">
      <c r="A22" s="41">
        <v>16</v>
      </c>
      <c r="B22" s="47" t="s">
        <v>57</v>
      </c>
      <c r="C22" s="47" t="s">
        <v>16</v>
      </c>
      <c r="D22" s="48" t="s">
        <v>64</v>
      </c>
      <c r="E22" s="47" t="s">
        <v>19</v>
      </c>
      <c r="F22" s="29" t="s">
        <v>23</v>
      </c>
      <c r="G22" s="30">
        <v>23796.32</v>
      </c>
      <c r="H22" s="30">
        <v>19903.189999999999</v>
      </c>
      <c r="I22" s="30">
        <v>19889.46</v>
      </c>
      <c r="J22" s="30" t="s">
        <v>75</v>
      </c>
      <c r="K22" s="30" t="s">
        <v>86</v>
      </c>
      <c r="L22" s="76">
        <v>19889.46</v>
      </c>
      <c r="M22" s="61"/>
      <c r="N22" s="104">
        <v>1650</v>
      </c>
      <c r="O22" s="32">
        <v>18596.38</v>
      </c>
    </row>
    <row r="23" spans="1:21" ht="74.45" customHeight="1" x14ac:dyDescent="0.2">
      <c r="A23" s="34">
        <v>17</v>
      </c>
      <c r="B23" s="54" t="s">
        <v>57</v>
      </c>
      <c r="C23" s="55" t="s">
        <v>25</v>
      </c>
      <c r="D23" s="55" t="s">
        <v>62</v>
      </c>
      <c r="E23" s="55" t="s">
        <v>65</v>
      </c>
      <c r="F23" s="56" t="s">
        <v>23</v>
      </c>
      <c r="G23" s="57">
        <v>110945.01</v>
      </c>
      <c r="H23" s="57">
        <v>91645.19</v>
      </c>
      <c r="I23" s="57">
        <v>0</v>
      </c>
      <c r="J23" s="58"/>
      <c r="K23" s="57"/>
      <c r="L23" s="56">
        <v>0</v>
      </c>
      <c r="M23" s="62" t="s">
        <v>72</v>
      </c>
      <c r="N23" s="81">
        <v>0</v>
      </c>
      <c r="O23" s="58">
        <v>0</v>
      </c>
    </row>
    <row r="24" spans="1:21" ht="60" customHeight="1" x14ac:dyDescent="0.2">
      <c r="A24" s="34">
        <v>18</v>
      </c>
      <c r="B24" s="54" t="s">
        <v>57</v>
      </c>
      <c r="C24" s="55" t="s">
        <v>25</v>
      </c>
      <c r="D24" s="55" t="s">
        <v>63</v>
      </c>
      <c r="E24" s="55" t="s">
        <v>83</v>
      </c>
      <c r="F24" s="56" t="s">
        <v>23</v>
      </c>
      <c r="G24" s="57">
        <v>311199.26</v>
      </c>
      <c r="H24" s="57">
        <v>256633.85</v>
      </c>
      <c r="I24" s="57">
        <v>0</v>
      </c>
      <c r="J24" s="58"/>
      <c r="K24" s="57"/>
      <c r="L24" s="56">
        <v>0</v>
      </c>
      <c r="M24" s="62" t="s">
        <v>73</v>
      </c>
      <c r="N24" s="81">
        <v>0</v>
      </c>
      <c r="O24" s="58">
        <v>0</v>
      </c>
    </row>
    <row r="25" spans="1:21" ht="15.75" x14ac:dyDescent="0.25">
      <c r="C25" s="32" t="s">
        <v>112</v>
      </c>
      <c r="G25" s="32">
        <f>SUM(G7:G24)</f>
        <v>1570676.94</v>
      </c>
      <c r="H25" s="32">
        <f>SUM(H7:H24)</f>
        <v>1289688.58</v>
      </c>
      <c r="I25" s="106">
        <f>SUM(I7:I24)</f>
        <v>743811.45</v>
      </c>
      <c r="J25" s="42"/>
      <c r="L25" s="116">
        <f>SUM(L7:L24)</f>
        <v>695292.41999999993</v>
      </c>
      <c r="M25" s="43"/>
      <c r="N25" s="105">
        <f>SUM(N7:N24)</f>
        <v>55473</v>
      </c>
      <c r="O25" s="32">
        <f>SUM(O7:O24)</f>
        <v>721118.74</v>
      </c>
    </row>
    <row r="26" spans="1:21" x14ac:dyDescent="0.2">
      <c r="G26" s="43"/>
      <c r="H26" s="43"/>
    </row>
    <row r="27" spans="1:21" x14ac:dyDescent="0.2">
      <c r="N27" s="43"/>
    </row>
    <row r="28" spans="1:21" x14ac:dyDescent="0.2">
      <c r="B28" s="120" t="s">
        <v>77</v>
      </c>
      <c r="C28" s="120"/>
      <c r="D28" s="120"/>
      <c r="E28" s="120"/>
      <c r="F28" s="120"/>
      <c r="G28" s="120"/>
      <c r="H28" s="120"/>
      <c r="I28" s="120"/>
      <c r="J28" s="120"/>
    </row>
    <row r="29" spans="1:21" ht="15.75" x14ac:dyDescent="0.25">
      <c r="B29" s="3" t="s">
        <v>76</v>
      </c>
      <c r="J29" s="44"/>
    </row>
    <row r="30" spans="1:21" x14ac:dyDescent="0.2">
      <c r="J30" s="43"/>
      <c r="M30" s="45"/>
    </row>
    <row r="31" spans="1:21" x14ac:dyDescent="0.2">
      <c r="B31" s="121" t="s">
        <v>90</v>
      </c>
      <c r="C31" s="121"/>
      <c r="D31" s="121"/>
      <c r="E31" s="121"/>
      <c r="F31" s="121"/>
      <c r="G31" s="121"/>
      <c r="H31" s="121"/>
      <c r="I31" s="121"/>
      <c r="J31" s="121"/>
      <c r="K31" s="121"/>
      <c r="M31" s="45"/>
    </row>
    <row r="32" spans="1:21" x14ac:dyDescent="0.2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M32" s="43"/>
    </row>
    <row r="34" spans="2:4" ht="15.75" x14ac:dyDescent="0.25">
      <c r="B34" s="52"/>
      <c r="C34" s="53"/>
      <c r="D34" s="52"/>
    </row>
    <row r="35" spans="2:4" x14ac:dyDescent="0.2">
      <c r="B35" s="52"/>
      <c r="C35" s="52"/>
      <c r="D35" s="52"/>
    </row>
    <row r="36" spans="2:4" x14ac:dyDescent="0.2">
      <c r="B36" s="107"/>
      <c r="C36" s="107"/>
      <c r="D36" s="107"/>
    </row>
    <row r="37" spans="2:4" x14ac:dyDescent="0.2">
      <c r="B37" s="107"/>
      <c r="C37" s="107"/>
      <c r="D37" s="107"/>
    </row>
    <row r="38" spans="2:4" ht="15.75" x14ac:dyDescent="0.25">
      <c r="B38" s="107"/>
      <c r="C38" s="107"/>
      <c r="D38" s="108"/>
    </row>
    <row r="39" spans="2:4" x14ac:dyDescent="0.2">
      <c r="B39" s="52"/>
      <c r="C39" s="52"/>
      <c r="D39" s="52"/>
    </row>
  </sheetData>
  <mergeCells count="5">
    <mergeCell ref="A4:D4"/>
    <mergeCell ref="G4:I4"/>
    <mergeCell ref="B28:J28"/>
    <mergeCell ref="B31:K32"/>
    <mergeCell ref="A2:N2"/>
  </mergeCells>
  <pageMargins left="0.82677165354330717" right="0.43307086614173229" top="0.35433070866141736" bottom="0.35433070866141736" header="0.31496062992125984" footer="0.31496062992125984"/>
  <pageSetup paperSize="8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topLeftCell="A22" workbookViewId="0">
      <selection activeCell="J10" sqref="J10"/>
    </sheetView>
  </sheetViews>
  <sheetFormatPr defaultColWidth="8.85546875" defaultRowHeight="18.75" x14ac:dyDescent="0.3"/>
  <cols>
    <col min="1" max="1" width="8.85546875" style="66"/>
    <col min="2" max="2" width="37.42578125" style="66" customWidth="1"/>
    <col min="3" max="3" width="14.7109375" style="71" customWidth="1"/>
    <col min="4" max="4" width="25.42578125" style="66" customWidth="1"/>
    <col min="5" max="16384" width="8.85546875" style="66"/>
  </cols>
  <sheetData>
    <row r="1" spans="1:4" x14ac:dyDescent="0.3">
      <c r="C1" s="70" t="s">
        <v>93</v>
      </c>
      <c r="D1" s="69" t="s">
        <v>95</v>
      </c>
    </row>
    <row r="2" spans="1:4" ht="30" customHeight="1" x14ac:dyDescent="0.3">
      <c r="A2" s="69">
        <v>1</v>
      </c>
      <c r="B2" s="67" t="s">
        <v>17</v>
      </c>
      <c r="C2" s="74">
        <v>100</v>
      </c>
      <c r="D2" s="69"/>
    </row>
    <row r="3" spans="1:4" ht="36" customHeight="1" x14ac:dyDescent="0.3">
      <c r="A3" s="69">
        <v>2</v>
      </c>
      <c r="B3" s="68" t="s">
        <v>22</v>
      </c>
      <c r="C3" s="74">
        <v>70</v>
      </c>
      <c r="D3" s="69"/>
    </row>
    <row r="4" spans="1:4" ht="38.450000000000003" customHeight="1" x14ac:dyDescent="0.3">
      <c r="A4" s="69">
        <v>3</v>
      </c>
      <c r="B4" s="68" t="s">
        <v>30</v>
      </c>
      <c r="C4" s="74">
        <v>100</v>
      </c>
      <c r="D4" s="69"/>
    </row>
    <row r="5" spans="1:4" ht="30" customHeight="1" x14ac:dyDescent="0.3">
      <c r="A5" s="69">
        <v>4</v>
      </c>
      <c r="B5" s="67" t="s">
        <v>34</v>
      </c>
      <c r="C5" s="74">
        <v>100</v>
      </c>
      <c r="D5" s="69"/>
    </row>
    <row r="6" spans="1:4" ht="30" customHeight="1" x14ac:dyDescent="0.3">
      <c r="A6" s="69">
        <v>5</v>
      </c>
      <c r="B6" s="67" t="s">
        <v>41</v>
      </c>
      <c r="C6" s="74">
        <v>100</v>
      </c>
      <c r="D6" s="69"/>
    </row>
    <row r="7" spans="1:4" ht="30" customHeight="1" x14ac:dyDescent="0.3">
      <c r="A7" s="69">
        <v>6</v>
      </c>
      <c r="B7" s="67" t="s">
        <v>43</v>
      </c>
      <c r="C7" s="70">
        <v>100</v>
      </c>
      <c r="D7" s="69"/>
    </row>
    <row r="8" spans="1:4" ht="49.9" customHeight="1" x14ac:dyDescent="0.3">
      <c r="A8" s="69">
        <v>7</v>
      </c>
      <c r="B8" s="68" t="s">
        <v>50</v>
      </c>
      <c r="C8" s="74">
        <v>100</v>
      </c>
      <c r="D8" s="75"/>
    </row>
    <row r="9" spans="1:4" ht="30" customHeight="1" x14ac:dyDescent="0.3">
      <c r="A9" s="69">
        <v>8</v>
      </c>
      <c r="B9" s="67" t="s">
        <v>54</v>
      </c>
      <c r="C9" s="74">
        <v>80</v>
      </c>
      <c r="D9" s="69"/>
    </row>
    <row r="10" spans="1:4" ht="30" customHeight="1" x14ac:dyDescent="0.3">
      <c r="A10" s="69">
        <v>9</v>
      </c>
      <c r="B10" s="67" t="s">
        <v>46</v>
      </c>
      <c r="C10" s="70">
        <v>80</v>
      </c>
      <c r="D10" s="69"/>
    </row>
    <row r="11" spans="1:4" ht="58.15" customHeight="1" x14ac:dyDescent="0.3">
      <c r="A11" s="69">
        <v>10</v>
      </c>
      <c r="B11" s="73" t="s">
        <v>96</v>
      </c>
      <c r="C11" s="72" t="s">
        <v>97</v>
      </c>
      <c r="D11" s="69"/>
    </row>
    <row r="12" spans="1:4" ht="46.15" customHeight="1" x14ac:dyDescent="0.3">
      <c r="A12" s="69">
        <v>11</v>
      </c>
      <c r="B12" s="68" t="s">
        <v>94</v>
      </c>
      <c r="C12" s="74">
        <v>100</v>
      </c>
      <c r="D12" s="6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7"/>
  <sheetViews>
    <sheetView topLeftCell="A19" workbookViewId="0">
      <selection activeCell="I12" sqref="I12"/>
    </sheetView>
  </sheetViews>
  <sheetFormatPr defaultRowHeight="15" x14ac:dyDescent="0.25"/>
  <cols>
    <col min="2" max="2" width="13" customWidth="1"/>
    <col min="3" max="3" width="15" customWidth="1"/>
    <col min="4" max="4" width="13.28515625" customWidth="1"/>
    <col min="6" max="6" width="15.42578125" customWidth="1"/>
    <col min="8" max="8" width="9.28515625" bestFit="1" customWidth="1"/>
  </cols>
  <sheetData>
    <row r="1" spans="1:11" ht="18.75" x14ac:dyDescent="0.3">
      <c r="A1" s="66"/>
      <c r="B1" s="66" t="s">
        <v>98</v>
      </c>
      <c r="C1" s="66"/>
      <c r="D1" s="66"/>
      <c r="E1" s="66"/>
      <c r="F1" s="66"/>
      <c r="G1" s="66"/>
      <c r="H1" s="66"/>
      <c r="I1" s="66"/>
      <c r="J1" s="66"/>
      <c r="K1" s="66"/>
    </row>
    <row r="2" spans="1:11" ht="18.75" x14ac:dyDescent="0.3">
      <c r="A2" s="66"/>
      <c r="B2" s="95"/>
      <c r="C2" s="95"/>
      <c r="D2" s="95" t="s">
        <v>103</v>
      </c>
      <c r="E2" s="95"/>
      <c r="F2" s="96" t="s">
        <v>104</v>
      </c>
      <c r="G2" s="87"/>
      <c r="H2" s="66"/>
      <c r="I2" s="66"/>
      <c r="J2" s="66"/>
      <c r="K2" s="66"/>
    </row>
    <row r="3" spans="1:11" ht="18.75" x14ac:dyDescent="0.3">
      <c r="A3" s="66"/>
      <c r="B3" s="66" t="s">
        <v>99</v>
      </c>
      <c r="C3" s="66">
        <v>33896.410000000003</v>
      </c>
      <c r="D3" s="82">
        <f>C3*1.21</f>
        <v>41014.6561</v>
      </c>
      <c r="E3" s="66"/>
      <c r="F3" s="69"/>
      <c r="G3" s="66"/>
      <c r="H3" s="66"/>
      <c r="I3" s="66"/>
      <c r="J3" s="66"/>
      <c r="K3" s="66"/>
    </row>
    <row r="4" spans="1:11" ht="19.5" thickBot="1" x14ac:dyDescent="0.35">
      <c r="A4" s="66"/>
      <c r="B4" s="101" t="s">
        <v>100</v>
      </c>
      <c r="C4" s="101">
        <v>2674.2</v>
      </c>
      <c r="D4" s="102">
        <f>C4*1.21</f>
        <v>3235.7819999999997</v>
      </c>
      <c r="E4" s="103"/>
      <c r="F4" s="69"/>
      <c r="G4" s="66"/>
      <c r="H4" s="66"/>
      <c r="I4" s="66"/>
      <c r="J4" s="66"/>
      <c r="K4" s="66"/>
    </row>
    <row r="5" spans="1:11" ht="19.5" thickTop="1" x14ac:dyDescent="0.3">
      <c r="A5" s="66"/>
      <c r="B5" s="66"/>
      <c r="C5" s="66">
        <f>SUM(C3:C4)</f>
        <v>36570.61</v>
      </c>
      <c r="D5" s="82">
        <f>C5*1.21</f>
        <v>44250.438099999999</v>
      </c>
      <c r="E5" s="66"/>
      <c r="F5" s="97">
        <f>D5*0.85</f>
        <v>37612.872384999995</v>
      </c>
      <c r="G5" s="94"/>
      <c r="H5" s="94"/>
      <c r="I5" s="94"/>
      <c r="J5" s="66"/>
      <c r="K5" s="66"/>
    </row>
    <row r="6" spans="1:11" ht="12.6" customHeight="1" x14ac:dyDescent="0.3">
      <c r="A6" s="94"/>
      <c r="B6" s="85"/>
      <c r="C6" s="85"/>
      <c r="D6" s="86"/>
      <c r="E6" s="85"/>
      <c r="F6" s="98"/>
      <c r="G6" s="94"/>
      <c r="H6" s="94"/>
      <c r="I6" s="94"/>
      <c r="J6" s="66"/>
      <c r="K6" s="66"/>
    </row>
    <row r="7" spans="1:11" ht="18.75" x14ac:dyDescent="0.3">
      <c r="A7" s="94"/>
      <c r="B7" s="69" t="s">
        <v>101</v>
      </c>
      <c r="C7" s="69">
        <v>6219.97</v>
      </c>
      <c r="D7" s="97">
        <f>C7*1.21</f>
        <v>7526.1637000000001</v>
      </c>
      <c r="E7" s="69"/>
      <c r="F7" s="97">
        <f>D7*0.75</f>
        <v>5644.6227749999998</v>
      </c>
      <c r="G7" s="94"/>
      <c r="H7" s="94"/>
      <c r="I7" s="94"/>
      <c r="J7" s="66"/>
      <c r="K7" s="66"/>
    </row>
    <row r="8" spans="1:11" ht="8.4499999999999993" customHeight="1" x14ac:dyDescent="0.3">
      <c r="A8" s="94"/>
      <c r="B8" s="85"/>
      <c r="C8" s="85"/>
      <c r="D8" s="86"/>
      <c r="E8" s="85"/>
      <c r="F8" s="98"/>
      <c r="G8" s="94"/>
      <c r="H8" s="94"/>
      <c r="I8" s="94"/>
      <c r="J8" s="66"/>
      <c r="K8" s="66"/>
    </row>
    <row r="9" spans="1:11" ht="18.75" x14ac:dyDescent="0.3">
      <c r="A9" s="94"/>
      <c r="B9" s="69" t="s">
        <v>102</v>
      </c>
      <c r="C9" s="69">
        <v>2878.33</v>
      </c>
      <c r="D9" s="97">
        <f>C9*1.21</f>
        <v>3482.7792999999997</v>
      </c>
      <c r="E9" s="66"/>
      <c r="F9" s="97">
        <f>D9*0.9</f>
        <v>3134.50137</v>
      </c>
      <c r="G9" s="94"/>
      <c r="H9" s="94"/>
      <c r="I9" s="94"/>
      <c r="J9" s="66"/>
      <c r="K9" s="66"/>
    </row>
    <row r="10" spans="1:11" ht="18.75" x14ac:dyDescent="0.3">
      <c r="A10" s="94"/>
      <c r="B10" s="66" t="s">
        <v>110</v>
      </c>
      <c r="C10" s="66"/>
      <c r="D10" s="82">
        <f>SUM(D5:D9)</f>
        <v>55259.381099999999</v>
      </c>
      <c r="E10" s="66"/>
      <c r="F10" s="69"/>
      <c r="G10" s="94"/>
      <c r="H10" s="94"/>
      <c r="I10" s="94"/>
      <c r="J10" s="66"/>
      <c r="K10" s="66"/>
    </row>
    <row r="11" spans="1:11" ht="10.9" customHeight="1" x14ac:dyDescent="0.3">
      <c r="A11" s="94"/>
      <c r="B11" s="85"/>
      <c r="C11" s="85"/>
      <c r="D11" s="85"/>
      <c r="E11" s="85"/>
      <c r="F11" s="99"/>
      <c r="G11" s="94"/>
      <c r="H11" s="94"/>
      <c r="I11" s="94"/>
      <c r="J11" s="66"/>
      <c r="K11" s="66"/>
    </row>
    <row r="12" spans="1:11" ht="18.75" x14ac:dyDescent="0.3">
      <c r="A12" s="66"/>
      <c r="B12" s="69" t="s">
        <v>111</v>
      </c>
      <c r="C12" s="69"/>
      <c r="D12" s="69">
        <v>968</v>
      </c>
      <c r="E12" s="66"/>
      <c r="F12" s="97">
        <f>D12*0.6</f>
        <v>580.79999999999995</v>
      </c>
      <c r="G12" s="94"/>
      <c r="H12" s="94"/>
      <c r="I12" s="94"/>
      <c r="J12" s="66"/>
      <c r="K12" s="66"/>
    </row>
    <row r="13" spans="1:11" ht="18.75" x14ac:dyDescent="0.3">
      <c r="A13" s="66"/>
      <c r="B13" s="92" t="s">
        <v>109</v>
      </c>
      <c r="C13" s="93"/>
      <c r="D13" s="93"/>
      <c r="E13" s="93"/>
      <c r="F13" s="100">
        <f>SUM(F5:F12)</f>
        <v>46972.796529999992</v>
      </c>
      <c r="G13" s="66"/>
      <c r="H13" s="66"/>
      <c r="I13" s="66"/>
      <c r="J13" s="66"/>
      <c r="K13" s="66"/>
    </row>
    <row r="14" spans="1:11" ht="18.75" x14ac:dyDescent="0.3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</row>
    <row r="15" spans="1:11" ht="18.75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</row>
    <row r="16" spans="1:11" ht="18.75" x14ac:dyDescent="0.3">
      <c r="A16" s="66"/>
      <c r="B16" s="66"/>
      <c r="C16" s="83">
        <f>F13-46649.21</f>
        <v>323.58652999999322</v>
      </c>
      <c r="D16" s="66"/>
      <c r="E16" s="66"/>
      <c r="F16" s="66"/>
      <c r="G16" s="66"/>
      <c r="H16" s="66"/>
      <c r="I16" s="66"/>
      <c r="J16" s="66"/>
      <c r="K16" s="66"/>
    </row>
    <row r="18" spans="1:13" x14ac:dyDescent="0.25">
      <c r="C18" s="84">
        <f>D7+D4</f>
        <v>10761.9457</v>
      </c>
    </row>
    <row r="20" spans="1:13" ht="15.75" x14ac:dyDescent="0.25">
      <c r="A20" s="88"/>
      <c r="B20" s="88" t="s">
        <v>108</v>
      </c>
      <c r="C20" s="88"/>
      <c r="D20" s="90"/>
      <c r="E20" s="88"/>
      <c r="F20" s="88"/>
      <c r="G20" s="88"/>
      <c r="H20" s="88"/>
      <c r="I20" s="88"/>
    </row>
    <row r="21" spans="1:13" ht="15.75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5.75" x14ac:dyDescent="0.25">
      <c r="A22" s="88" t="s">
        <v>105</v>
      </c>
      <c r="B22" s="88">
        <v>13622.08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5.75" x14ac:dyDescent="0.25">
      <c r="A23" s="88" t="s">
        <v>106</v>
      </c>
      <c r="B23" s="88">
        <v>1286.6600000000001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5.75" x14ac:dyDescent="0.25">
      <c r="A24" s="88"/>
      <c r="B24" s="88">
        <f>SUM(B22:B23)</f>
        <v>14908.74</v>
      </c>
      <c r="C24" s="90">
        <f>B24*1.21</f>
        <v>18039.575399999998</v>
      </c>
      <c r="D24" s="88"/>
      <c r="E24" s="88"/>
      <c r="F24" s="90">
        <f>C24*0.85</f>
        <v>15333.639089999997</v>
      </c>
      <c r="G24" s="88"/>
      <c r="H24" s="90">
        <f>F24+F5</f>
        <v>52946.511474999992</v>
      </c>
      <c r="I24" s="88"/>
      <c r="J24" s="88"/>
      <c r="K24" s="88"/>
      <c r="L24" s="88"/>
      <c r="M24" s="88"/>
    </row>
    <row r="25" spans="1:13" ht="15.75" x14ac:dyDescent="0.25">
      <c r="A25" s="88" t="s">
        <v>101</v>
      </c>
      <c r="B25" s="88">
        <v>1322.56</v>
      </c>
      <c r="C25" s="90">
        <f>B25*1.21</f>
        <v>1600.2975999999999</v>
      </c>
      <c r="D25" s="88"/>
      <c r="E25" s="88"/>
      <c r="F25" s="90">
        <f>C25*0.75</f>
        <v>1200.2231999999999</v>
      </c>
      <c r="G25" s="88"/>
      <c r="H25" s="90">
        <f>F25+F7</f>
        <v>6844.8459750000002</v>
      </c>
      <c r="I25" s="88"/>
      <c r="J25" s="88"/>
      <c r="K25" s="88"/>
      <c r="L25" s="88"/>
      <c r="M25" s="88"/>
    </row>
    <row r="26" spans="1:13" ht="15.75" x14ac:dyDescent="0.25">
      <c r="A26" s="88" t="s">
        <v>107</v>
      </c>
      <c r="B26" s="89">
        <f>SUM(B24:B25)</f>
        <v>16231.3</v>
      </c>
      <c r="C26" s="91">
        <f>SUM(C24:C25)</f>
        <v>19639.873</v>
      </c>
      <c r="D26" s="88"/>
      <c r="E26" s="88"/>
      <c r="F26" s="91">
        <f>SUM(F24:F25)</f>
        <v>16533.862289999997</v>
      </c>
      <c r="G26" s="88"/>
      <c r="H26" s="88"/>
      <c r="I26" s="88"/>
      <c r="J26" s="88"/>
      <c r="K26" s="88"/>
      <c r="L26" s="88"/>
      <c r="M26" s="88"/>
    </row>
    <row r="27" spans="1:13" ht="15.75" x14ac:dyDescent="0.2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Lapa1</vt:lpstr>
      <vt:lpstr>Lapa2</vt:lpstr>
      <vt:lpstr>Lapa3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2018-12-28T11:15:22Z</dcterms:modified>
</cp:coreProperties>
</file>