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Bisa\Downloads\"/>
    </mc:Choice>
  </mc:AlternateContent>
  <xr:revisionPtr revIDLastSave="0" documentId="8_{0DDCAF4A-CE7A-4DFD-95B7-C10F6B62C2D0}" xr6:coauthVersionLast="47" xr6:coauthVersionMax="47" xr10:uidLastSave="{00000000-0000-0000-0000-000000000000}"/>
  <bookViews>
    <workbookView xWindow="34200" yWindow="5445" windowWidth="17280" windowHeight="8880" xr2:uid="{00000000-000D-0000-FFFF-FFFF00000000}"/>
  </bookViews>
  <sheets>
    <sheet name="sociālā_drošīb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1" i="1" l="1"/>
  <c r="E122" i="1" s="1"/>
  <c r="E3" i="1"/>
  <c r="B4" i="1" l="1"/>
  <c r="C4" i="1"/>
  <c r="A4" i="1"/>
  <c r="D4" i="1"/>
  <c r="C122" i="1"/>
  <c r="B122" i="1"/>
  <c r="D122" i="1"/>
  <c r="H72" i="1"/>
  <c r="H71" i="1"/>
  <c r="G95" i="1" s="1"/>
  <c r="H70" i="1"/>
  <c r="G99" i="1" s="1"/>
  <c r="H69" i="1"/>
  <c r="H73" i="1"/>
  <c r="G97" i="1" s="1"/>
  <c r="G73" i="1"/>
  <c r="F97" i="1" s="1"/>
  <c r="G72" i="1"/>
  <c r="F96" i="1" s="1"/>
  <c r="G71" i="1"/>
  <c r="G70" i="1"/>
  <c r="F98" i="1" s="1"/>
  <c r="G69" i="1"/>
  <c r="F73" i="1"/>
  <c r="F72" i="1"/>
  <c r="F71" i="1"/>
  <c r="F70" i="1"/>
  <c r="E98" i="1" s="1"/>
  <c r="F69" i="1"/>
  <c r="E73" i="1"/>
  <c r="E72" i="1"/>
  <c r="E71" i="1"/>
  <c r="E70" i="1"/>
  <c r="D98" i="1" s="1"/>
  <c r="E69" i="1"/>
  <c r="D73" i="1"/>
  <c r="C97" i="1" s="1"/>
  <c r="D72" i="1"/>
  <c r="C96" i="1" s="1"/>
  <c r="D71" i="1"/>
  <c r="C95" i="1" s="1"/>
  <c r="D70" i="1"/>
  <c r="C98" i="1" s="1"/>
  <c r="D69" i="1"/>
  <c r="C73" i="1"/>
  <c r="C72" i="1"/>
  <c r="C71" i="1"/>
  <c r="C70" i="1"/>
  <c r="B99" i="1" s="1"/>
  <c r="C69" i="1"/>
  <c r="B72" i="1"/>
  <c r="B71" i="1"/>
  <c r="B70" i="1"/>
  <c r="B69" i="1"/>
  <c r="E99" i="1" l="1"/>
  <c r="E97" i="1"/>
  <c r="D95" i="1"/>
  <c r="D96" i="1"/>
  <c r="D97" i="1"/>
  <c r="F95" i="1"/>
  <c r="E95" i="1"/>
  <c r="E96" i="1"/>
  <c r="G98" i="1"/>
  <c r="B95" i="1"/>
  <c r="G96" i="1"/>
  <c r="B97" i="1"/>
  <c r="B96" i="1"/>
  <c r="B98" i="1"/>
  <c r="F99" i="1"/>
  <c r="D99" i="1"/>
  <c r="C99" i="1"/>
</calcChain>
</file>

<file path=xl/sharedStrings.xml><?xml version="1.0" encoding="utf-8"?>
<sst xmlns="http://schemas.openxmlformats.org/spreadsheetml/2006/main" count="56" uniqueCount="42">
  <si>
    <t>vecuma pensijas</t>
  </si>
  <si>
    <t>invaliditātes pensijas</t>
  </si>
  <si>
    <t>apgādnieka zaudējuma pensijas</t>
  </si>
  <si>
    <t>izdienas pensijas</t>
  </si>
  <si>
    <t>valsts soc.
nodrošinājuma
pabalsts</t>
  </si>
  <si>
    <t>noteiktais iztikas minimums</t>
  </si>
  <si>
    <t>visi pensiju veidi kopā</t>
  </si>
  <si>
    <t>vecuma pensija</t>
  </si>
  <si>
    <t>invaliditātes pensija</t>
  </si>
  <si>
    <t>apgādnieka zaudējuma pensija</t>
  </si>
  <si>
    <t>izdienas pensija</t>
  </si>
  <si>
    <t>valsts sociālā nodrošinājuma pabalsts</t>
  </si>
  <si>
    <t>2004, Ls</t>
  </si>
  <si>
    <t xml:space="preserve">70-79 gadi  </t>
  </si>
  <si>
    <t>80 gadi un vairāk</t>
  </si>
  <si>
    <t>2004</t>
  </si>
  <si>
    <t>2005</t>
  </si>
  <si>
    <t>2006</t>
  </si>
  <si>
    <t>Rīga</t>
  </si>
  <si>
    <t>Daugavpils</t>
  </si>
  <si>
    <t>Jelgava</t>
  </si>
  <si>
    <t>Jūrmala</t>
  </si>
  <si>
    <t>Liepāja</t>
  </si>
  <si>
    <t>Rēzekne</t>
  </si>
  <si>
    <t>Ventspils</t>
  </si>
  <si>
    <t>Latvija</t>
  </si>
  <si>
    <t>2005, Ls</t>
  </si>
  <si>
    <t>2006, Ls</t>
  </si>
  <si>
    <t>2007, Ls</t>
  </si>
  <si>
    <t>2008, Ls</t>
  </si>
  <si>
    <t>Jēkabpils</t>
  </si>
  <si>
    <t>Valmiera</t>
  </si>
  <si>
    <t>apgādnieka zaudējuma
 pensija, %</t>
  </si>
  <si>
    <t>valsts sociālā 
nodrošinājuma pabalsts, %</t>
  </si>
  <si>
    <t>visi pensiju veidi kopā, %</t>
  </si>
  <si>
    <t>vecuma pensija, %</t>
  </si>
  <si>
    <t>invaliditātes m pensija, %</t>
  </si>
  <si>
    <t>izdienas pensija, %</t>
  </si>
  <si>
    <t>55-64 gadi</t>
  </si>
  <si>
    <t xml:space="preserve">65-69 gadi  </t>
  </si>
  <si>
    <t xml:space="preserve"> </t>
  </si>
  <si>
    <t>apgādnieka zaudējuma
 pensijas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</si>
</sst>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 ;[Red]\-#,##0.0\ "/>
    <numFmt numFmtId="165" formatCode="#,##0_ ;[Red]\-#,##0\ "/>
    <numFmt numFmtId="166" formatCode="0.0"/>
  </numFmts>
  <fonts count="4" x14ac:knownFonts="1">
    <font>
      <sz val="10"/>
      <name val="Times New Roman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0" fillId="3" borderId="0" xfId="0" applyFill="1"/>
    <xf numFmtId="165" fontId="0" fillId="2" borderId="0" xfId="0" applyNumberFormat="1" applyFill="1"/>
    <xf numFmtId="0" fontId="0" fillId="2" borderId="1" xfId="0" applyFill="1" applyBorder="1" applyAlignment="1">
      <alignment horizontal="center" vertical="center" wrapText="1"/>
    </xf>
    <xf numFmtId="165" fontId="2" fillId="2" borderId="1" xfId="0" applyNumberFormat="1" applyFont="1" applyFill="1" applyBorder="1"/>
    <xf numFmtId="0" fontId="0" fillId="2" borderId="0" xfId="0" applyFill="1" applyAlignment="1">
      <alignment horizontal="left"/>
    </xf>
    <xf numFmtId="2" fontId="2" fillId="2" borderId="1" xfId="0" applyNumberFormat="1" applyFont="1" applyFill="1" applyBorder="1"/>
    <xf numFmtId="166" fontId="0" fillId="2" borderId="0" xfId="0" applyNumberFormat="1" applyFill="1"/>
    <xf numFmtId="1" fontId="0" fillId="2" borderId="0" xfId="0" applyNumberFormat="1" applyFill="1"/>
    <xf numFmtId="0" fontId="0" fillId="2" borderId="2" xfId="0" applyFill="1" applyBorder="1" applyAlignment="1">
      <alignment horizontal="center" vertical="center" wrapText="1"/>
    </xf>
    <xf numFmtId="165" fontId="2" fillId="2" borderId="0" xfId="0" applyNumberFormat="1" applyFont="1" applyFill="1"/>
    <xf numFmtId="3" fontId="0" fillId="0" borderId="1" xfId="0" applyNumberFormat="1" applyBorder="1" applyAlignment="1">
      <alignment horizontal="right" wrapText="1"/>
    </xf>
    <xf numFmtId="0" fontId="0" fillId="2" borderId="1" xfId="0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2" fontId="0" fillId="2" borderId="1" xfId="0" applyNumberFormat="1" applyFill="1" applyBorder="1"/>
    <xf numFmtId="0" fontId="2" fillId="2" borderId="2" xfId="0" applyFont="1" applyFill="1" applyBorder="1" applyAlignment="1">
      <alignment horizontal="left"/>
    </xf>
    <xf numFmtId="2" fontId="0" fillId="2" borderId="2" xfId="0" applyNumberFormat="1" applyFill="1" applyBorder="1"/>
    <xf numFmtId="0" fontId="2" fillId="2" borderId="3" xfId="0" applyFont="1" applyFill="1" applyBorder="1" applyAlignment="1">
      <alignment horizontal="left"/>
    </xf>
    <xf numFmtId="2" fontId="0" fillId="2" borderId="3" xfId="0" applyNumberFormat="1" applyFill="1" applyBorder="1"/>
    <xf numFmtId="0" fontId="0" fillId="2" borderId="3" xfId="0" applyFill="1" applyBorder="1"/>
    <xf numFmtId="0" fontId="0" fillId="2" borderId="3" xfId="0" applyFill="1" applyBorder="1" applyAlignment="1">
      <alignment horizontal="left"/>
    </xf>
    <xf numFmtId="166" fontId="0" fillId="2" borderId="3" xfId="0" applyNumberFormat="1" applyFill="1" applyBorder="1"/>
    <xf numFmtId="0" fontId="0" fillId="2" borderId="0" xfId="0" applyFill="1" applyAlignment="1">
      <alignment wrapText="1"/>
    </xf>
    <xf numFmtId="0" fontId="0" fillId="2" borderId="1" xfId="0" applyFill="1" applyBorder="1"/>
    <xf numFmtId="0" fontId="2" fillId="2" borderId="4" xfId="0" applyFont="1" applyFill="1" applyBorder="1" applyAlignment="1">
      <alignment horizontal="left"/>
    </xf>
    <xf numFmtId="2" fontId="0" fillId="2" borderId="4" xfId="0" applyNumberFormat="1" applyFill="1" applyBorder="1"/>
    <xf numFmtId="1" fontId="0" fillId="2" borderId="3" xfId="0" applyNumberFormat="1" applyFill="1" applyBorder="1"/>
    <xf numFmtId="0" fontId="2" fillId="2" borderId="0" xfId="0" applyFont="1" applyFill="1"/>
    <xf numFmtId="3" fontId="2" fillId="2" borderId="1" xfId="0" applyNumberFormat="1" applyFont="1" applyFill="1" applyBorder="1"/>
    <xf numFmtId="3" fontId="0" fillId="2" borderId="1" xfId="0" applyNumberFormat="1" applyFill="1" applyBorder="1"/>
    <xf numFmtId="1" fontId="3" fillId="2" borderId="0" xfId="0" applyNumberFormat="1" applyFont="1" applyFill="1"/>
    <xf numFmtId="166" fontId="3" fillId="2" borderId="3" xfId="0" applyNumberFormat="1" applyFont="1" applyFill="1" applyBorder="1" applyAlignment="1">
      <alignment horizontal="center"/>
    </xf>
    <xf numFmtId="1" fontId="0" fillId="2" borderId="1" xfId="0" applyNumberFormat="1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sociālā_drošība!#REF!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BC0-4666-B736-C1BBE4036120}"/>
            </c:ext>
          </c:extLst>
        </c:ser>
        <c:ser>
          <c:idx val="0"/>
          <c:order val="1"/>
          <c:tx>
            <c:v>sociālā_drošība!#REF!</c:v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BC0-4666-B736-C1BBE4036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02242352"/>
        <c:axId val="-1502246160"/>
      </c:lineChart>
      <c:catAx>
        <c:axId val="-150224235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2246160"/>
        <c:crosses val="autoZero"/>
        <c:auto val="1"/>
        <c:lblAlgn val="ctr"/>
        <c:lblOffset val="100"/>
        <c:tickMarkSkip val="1"/>
        <c:noMultiLvlLbl val="0"/>
      </c:catAx>
      <c:valAx>
        <c:axId val="-1502246160"/>
        <c:scaling>
          <c:orientation val="minMax"/>
          <c:min val="5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22423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pilsētas uzņēmumu pašražoto preču realizācija, milj.Ls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sociālā_drošība!#REF!</c:v>
          </c:tx>
          <c:spPr>
            <a:gradFill rotWithShape="0">
              <a:gsLst>
                <a:gs pos="0">
                  <a:srgbClr val="CCFFCC"/>
                </a:gs>
                <a:gs pos="100000">
                  <a:srgbClr val="CCFFCC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B8C-432C-B1F9-1F60041CA0D9}"/>
            </c:ext>
          </c:extLst>
        </c:ser>
        <c:ser>
          <c:idx val="1"/>
          <c:order val="1"/>
          <c:tx>
            <c:v>sociālā_drošība!#REF!</c:v>
          </c:tx>
          <c:spPr>
            <a:gradFill rotWithShape="0">
              <a:gsLst>
                <a:gs pos="0">
                  <a:srgbClr val="008080">
                    <a:gamma/>
                    <a:tint val="69804"/>
                    <a:invGamma/>
                  </a:srgbClr>
                </a:gs>
                <a:gs pos="100000">
                  <a:srgbClr val="00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B8C-432C-B1F9-1F60041CA0D9}"/>
            </c:ext>
          </c:extLst>
        </c:ser>
        <c:ser>
          <c:idx val="0"/>
          <c:order val="2"/>
          <c:tx>
            <c:v>sociālā_drošība!#REF!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B8C-432C-B1F9-1F60041CA0D9}"/>
            </c:ext>
          </c:extLst>
        </c:ser>
        <c:ser>
          <c:idx val="3"/>
          <c:order val="3"/>
          <c:tx>
            <c:v>sociālā_drošība!#REF!</c:v>
          </c:tx>
          <c:spPr>
            <a:gradFill rotWithShape="0">
              <a:gsLst>
                <a:gs pos="0">
                  <a:srgbClr val="808000"/>
                </a:gs>
                <a:gs pos="100000">
                  <a:srgbClr val="808000">
                    <a:gamma/>
                    <a:shade val="6352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BB8C-432C-B1F9-1F60041CA0D9}"/>
            </c:ext>
          </c:extLst>
        </c:ser>
        <c:ser>
          <c:idx val="4"/>
          <c:order val="4"/>
          <c:tx>
            <c:v>sociālā_drošība!#REF!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BB8C-432C-B1F9-1F60041CA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2255408"/>
        <c:axId val="-1502254864"/>
      </c:barChart>
      <c:catAx>
        <c:axId val="-150225540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2254864"/>
        <c:crosses val="autoZero"/>
        <c:auto val="1"/>
        <c:lblAlgn val="ctr"/>
        <c:lblOffset val="100"/>
        <c:tickMarkSkip val="1"/>
        <c:noMultiLvlLbl val="0"/>
      </c:catAx>
      <c:valAx>
        <c:axId val="-1502254864"/>
        <c:scaling>
          <c:orientation val="minMax"/>
          <c:max val="148"/>
          <c:min val="-2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2255408"/>
        <c:crosses val="autoZero"/>
        <c:crossBetween val="between"/>
        <c:majorUnit val="6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2004.gadā, %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sociālā_drošība!#REF!</c:v>
          </c:tx>
          <c:spPr>
            <a:gradFill rotWithShape="0">
              <a:gsLst>
                <a:gs pos="0">
                  <a:srgbClr val="99CC00"/>
                </a:gs>
                <a:gs pos="100000">
                  <a:srgbClr val="99CC00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20F-4DE5-AAD4-D276B0C84E0E}"/>
            </c:ext>
          </c:extLst>
        </c:ser>
        <c:ser>
          <c:idx val="1"/>
          <c:order val="1"/>
          <c:tx>
            <c:v>sociālā_drošība!#REF!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20F-4DE5-AAD4-D276B0C84E0E}"/>
            </c:ext>
          </c:extLst>
        </c:ser>
        <c:ser>
          <c:idx val="2"/>
          <c:order val="2"/>
          <c:tx>
            <c:v>sociālā_drošība!#REF!</c:v>
          </c:tx>
          <c:spPr>
            <a:pattFill prst="wdUpDiag">
              <a:fgClr>
                <a:srgbClr val="FFFFFF"/>
              </a:fgClr>
              <a:bgClr>
                <a:srgbClr val="99CCFF"/>
              </a:bgClr>
            </a:pattFill>
            <a:ln w="25400">
              <a:solidFill>
                <a:srgbClr val="99CCFF"/>
              </a:solidFill>
              <a:prstDash val="solid"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320F-4DE5-AAD4-D276B0C84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2245616"/>
        <c:axId val="-1502234736"/>
      </c:barChart>
      <c:catAx>
        <c:axId val="-150224561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2234736"/>
        <c:crosses val="autoZero"/>
        <c:auto val="1"/>
        <c:lblAlgn val="ctr"/>
        <c:lblOffset val="100"/>
        <c:tickMarkSkip val="1"/>
        <c:noMultiLvlLbl val="0"/>
      </c:catAx>
      <c:valAx>
        <c:axId val="-1502234736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2245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realizācijas pārmaiņas 2004.gadā (% pret 2003.gadu)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sociālā_drošība!#REF!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742-4441-B01B-EFE0CA7E68CF}"/>
            </c:ext>
          </c:extLst>
        </c:ser>
        <c:ser>
          <c:idx val="1"/>
          <c:order val="1"/>
          <c:tx>
            <c:v>sociālā_drošība!#REF!</c:v>
          </c:tx>
          <c:spPr>
            <a:gradFill rotWithShape="0">
              <a:gsLst>
                <a:gs pos="0">
                  <a:srgbClr val="00FFFF"/>
                </a:gs>
                <a:gs pos="100000">
                  <a:srgbClr val="00FFFF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742-4441-B01B-EFE0CA7E6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2247792"/>
        <c:axId val="-1502233648"/>
      </c:barChart>
      <c:catAx>
        <c:axId val="-150224779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2233648"/>
        <c:crosses val="autoZero"/>
        <c:auto val="1"/>
        <c:lblAlgn val="ctr"/>
        <c:lblOffset val="100"/>
        <c:tickMarkSkip val="1"/>
        <c:noMultiLvlLbl val="0"/>
      </c:catAx>
      <c:valAx>
        <c:axId val="-1502233648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22477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pārmaiņas 2004.gada decembrī
(% pret 2003.gada decembri
                                                                                                                                            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6"/>
      <c:hPercent val="500"/>
      <c:rotY val="13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3399FF"/>
                </a:gs>
                <a:gs pos="8000">
                  <a:srgbClr val="00CCCC"/>
                </a:gs>
                <a:gs pos="23500">
                  <a:srgbClr val="9999FF"/>
                </a:gs>
                <a:gs pos="30000">
                  <a:srgbClr val="2E6792"/>
                </a:gs>
                <a:gs pos="35501">
                  <a:srgbClr val="3333CC"/>
                </a:gs>
                <a:gs pos="40500">
                  <a:srgbClr val="1170FF"/>
                </a:gs>
                <a:gs pos="50000">
                  <a:srgbClr val="006699"/>
                </a:gs>
                <a:gs pos="59500">
                  <a:srgbClr val="1170FF"/>
                </a:gs>
                <a:gs pos="64500">
                  <a:srgbClr val="3333CC"/>
                </a:gs>
                <a:gs pos="70000">
                  <a:srgbClr val="2E6792"/>
                </a:gs>
                <a:gs pos="76500">
                  <a:srgbClr val="9999FF"/>
                </a:gs>
                <a:gs pos="92000">
                  <a:srgbClr val="00CCCC"/>
                </a:gs>
                <a:gs pos="100000">
                  <a:srgbClr val="3399FF"/>
                </a:gs>
              </a:gsLst>
              <a:lin ang="5400000" scaled="1"/>
            </a:gra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val="008000">
                      <a:gamma/>
                      <a:tint val="66667"/>
                      <a:invGamma/>
                    </a:srgbClr>
                  </a:gs>
                  <a:gs pos="100000">
                    <a:srgbClr val="008000"/>
                  </a:gs>
                </a:gsLst>
                <a:lin ang="54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0CA-4468-932E-6B5D61F751B3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0CA-4468-932E-6B5D61F751B3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0CA-4468-932E-6B5D61F751B3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40CA-4468-932E-6B5D61F751B3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40CA-4468-932E-6B5D61F751B3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40CA-4468-932E-6B5D61F751B3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40CA-4468-932E-6B5D61F751B3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40CA-4468-932E-6B5D61F751B3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40CA-4468-932E-6B5D61F751B3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40CA-4468-932E-6B5D61F751B3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40CA-4468-932E-6B5D61F751B3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40CA-4468-932E-6B5D61F751B3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40CA-4468-932E-6B5D61F751B3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40CA-4468-932E-6B5D61F751B3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40CA-4468-932E-6B5D61F751B3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40CA-4468-932E-6B5D61F751B3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40CA-4468-932E-6B5D61F751B3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40CA-4468-932E-6B5D61F751B3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40CA-4468-932E-6B5D61F751B3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40CA-4468-932E-6B5D61F751B3}"/>
                </c:ext>
              </c:extLst>
            </c:dLbl>
            <c:dLbl>
              <c:idx val="1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40CA-4468-932E-6B5D61F751B3}"/>
                </c:ext>
              </c:extLst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40CA-4468-932E-6B5D61F751B3}"/>
                </c:ext>
              </c:extLst>
            </c:dLbl>
            <c:dLbl>
              <c:idx val="2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40CA-4468-932E-6B5D61F751B3}"/>
                </c:ext>
              </c:extLst>
            </c:dLbl>
            <c:dLbl>
              <c:idx val="2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40CA-4468-932E-6B5D61F751B3}"/>
                </c:ext>
              </c:extLst>
            </c:dLbl>
            <c:dLbl>
              <c:idx val="2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40CA-4468-932E-6B5D61F751B3}"/>
                </c:ext>
              </c:extLst>
            </c:dLbl>
            <c:dLbl>
              <c:idx val="2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40CA-4468-932E-6B5D61F751B3}"/>
                </c:ext>
              </c:extLst>
            </c:dLbl>
            <c:dLbl>
              <c:idx val="2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40CA-4468-932E-6B5D61F751B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3333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B-40CA-4468-932E-6B5D61F75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02244528"/>
        <c:axId val="-1502258672"/>
        <c:axId val="0"/>
      </c:bar3DChart>
      <c:catAx>
        <c:axId val="-1502244528"/>
        <c:scaling>
          <c:orientation val="maxMin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2258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2258672"/>
        <c:scaling>
          <c:orientation val="minMax"/>
          <c:max val="55"/>
          <c:min val="-5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22445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Latvijā 2004.gadā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5"/>
      <c:rotY val="2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tint val="5764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explosion val="1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D2-43FD-B3C6-DBE19BFB894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D2-43FD-B3C6-DBE19BFB894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D2-43FD-B3C6-DBE19BFB894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D2-43FD-B3C6-DBE19BFB8946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D2-43FD-B3C6-DBE19BFB8946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D2-43FD-B3C6-DBE19BFB8946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FF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D2-43FD-B3C6-DBE19BFB8946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D2-43FD-B3C6-DBE19BFB8946}"/>
                </c:ext>
              </c:extLst>
            </c:dLbl>
            <c:dLbl>
              <c:idx val="7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D2-43FD-B3C6-DBE19BFB8946}"/>
                </c:ext>
              </c:extLst>
            </c:dLbl>
            <c:dLbl>
              <c:idx val="8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D2-43FD-B3C6-DBE19BFB894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94D2-43FD-B3C6-DBE19BFB8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Svarīgāko rūpniecības produkcijas veidu ražošanas pārmaiņas Liepājā 2004.gadā
(% pret 2003.gadu)                                                                                                                                            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"/>
      <c:hPercent val="500"/>
      <c:rotY val="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84706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CDF-48DE-A079-7841C90C9697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CDF-48DE-A079-7841C90C9697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CDF-48DE-A079-7841C90C9697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CDF-48DE-A079-7841C90C9697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CDF-48DE-A079-7841C90C9697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CDF-48DE-A079-7841C90C9697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CDF-48DE-A079-7841C90C9697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CDF-48DE-A079-7841C90C9697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CDF-48DE-A079-7841C90C9697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CDF-48DE-A079-7841C90C9697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ACDF-48DE-A079-7841C90C9697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CDF-48DE-A079-7841C90C9697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ACDF-48DE-A079-7841C90C9697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ACDF-48DE-A079-7841C90C9697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ACDF-48DE-A079-7841C90C9697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ACDF-48DE-A079-7841C90C9697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ACDF-48DE-A079-7841C90C9697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ACDF-48DE-A079-7841C90C9697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ACDF-48DE-A079-7841C90C9697}"/>
                </c:ext>
              </c:extLst>
            </c:dLbl>
            <c:dLbl>
              <c:idx val="1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CDF-48DE-A079-7841C90C9697}"/>
                </c:ext>
              </c:extLst>
            </c:dLbl>
            <c:dLbl>
              <c:idx val="2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ACDF-48DE-A079-7841C90C9697}"/>
                </c:ext>
              </c:extLst>
            </c:dLbl>
            <c:dLbl>
              <c:idx val="2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ACDF-48DE-A079-7841C90C9697}"/>
                </c:ext>
              </c:extLst>
            </c:dLbl>
            <c:dLbl>
              <c:idx val="2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ACDF-48DE-A079-7841C90C9697}"/>
                </c:ext>
              </c:extLst>
            </c:dLbl>
            <c:dLbl>
              <c:idx val="2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ACDF-48DE-A079-7841C90C9697}"/>
                </c:ext>
              </c:extLst>
            </c:dLbl>
            <c:dLbl>
              <c:idx val="2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ACDF-48DE-A079-7841C90C9697}"/>
                </c:ext>
              </c:extLst>
            </c:dLbl>
            <c:dLbl>
              <c:idx val="2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ACDF-48DE-A079-7841C90C9697}"/>
                </c:ext>
              </c:extLst>
            </c:dLbl>
            <c:dLbl>
              <c:idx val="2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ACDF-48DE-A079-7841C90C9697}"/>
                </c:ext>
              </c:extLst>
            </c:dLbl>
            <c:dLbl>
              <c:idx val="2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ACDF-48DE-A079-7841C90C9697}"/>
                </c:ext>
              </c:extLst>
            </c:dLbl>
            <c:dLbl>
              <c:idx val="2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ACDF-48DE-A079-7841C90C9697}"/>
                </c:ext>
              </c:extLst>
            </c:dLbl>
            <c:dLbl>
              <c:idx val="2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ACDF-48DE-A079-7841C90C9697}"/>
                </c:ext>
              </c:extLst>
            </c:dLbl>
            <c:dLbl>
              <c:idx val="3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ACDF-48DE-A079-7841C90C9697}"/>
                </c:ext>
              </c:extLst>
            </c:dLbl>
            <c:dLbl>
              <c:idx val="3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ACDF-48DE-A079-7841C90C9697}"/>
                </c:ext>
              </c:extLst>
            </c:dLbl>
            <c:dLbl>
              <c:idx val="3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ACDF-48DE-A079-7841C90C9697}"/>
                </c:ext>
              </c:extLst>
            </c:dLbl>
            <c:dLbl>
              <c:idx val="3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ACDF-48DE-A079-7841C90C9697}"/>
                </c:ext>
              </c:extLst>
            </c:dLbl>
            <c:dLbl>
              <c:idx val="3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ACDF-48DE-A079-7841C90C9697}"/>
                </c:ext>
              </c:extLst>
            </c:dLbl>
            <c:dLbl>
              <c:idx val="3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ACDF-48DE-A079-7841C90C9697}"/>
                </c:ext>
              </c:extLst>
            </c:dLbl>
            <c:dLbl>
              <c:idx val="3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ACDF-48DE-A079-7841C90C9697}"/>
                </c:ext>
              </c:extLst>
            </c:dLbl>
            <c:dLbl>
              <c:idx val="3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5-ACDF-48DE-A079-7841C90C969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" b="0" i="0" u="none" strike="noStrike" baseline="0">
                    <a:solidFill>
                      <a:srgbClr val="3333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6-ACDF-48DE-A079-7841C90C9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02258128"/>
        <c:axId val="-1502242896"/>
        <c:axId val="0"/>
      </c:bar3DChart>
      <c:catAx>
        <c:axId val="-1502258128"/>
        <c:scaling>
          <c:orientation val="maxMin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2242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2242896"/>
        <c:scaling>
          <c:orientation val="minMax"/>
          <c:max val="260"/>
          <c:min val="-90"/>
        </c:scaling>
        <c:delete val="0"/>
        <c:axPos val="b"/>
        <c:numFmt formatCode="#,##0_ ;[Red]\-#,##0\ 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2258128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Latvijā,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sociālā_drošība!#REF!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26D-419E-88F0-21032C235BF7}"/>
            </c:ext>
          </c:extLst>
        </c:ser>
        <c:ser>
          <c:idx val="2"/>
          <c:order val="1"/>
          <c:tx>
            <c:v>sociālā_drošība!#REF!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26D-419E-88F0-21032C235BF7}"/>
            </c:ext>
          </c:extLst>
        </c:ser>
        <c:ser>
          <c:idx val="3"/>
          <c:order val="2"/>
          <c:tx>
            <c:v>sociālā_drošība!#REF!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26D-419E-88F0-21032C235BF7}"/>
            </c:ext>
          </c:extLst>
        </c:ser>
        <c:ser>
          <c:idx val="4"/>
          <c:order val="3"/>
          <c:tx>
            <c:v>sociālā_drošība!#REF!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926D-419E-88F0-21032C235BF7}"/>
            </c:ext>
          </c:extLst>
        </c:ser>
        <c:ser>
          <c:idx val="5"/>
          <c:order val="4"/>
          <c:tx>
            <c:v>sociālā_drošība!#REF!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926D-419E-88F0-21032C235BF7}"/>
            </c:ext>
          </c:extLst>
        </c:ser>
        <c:ser>
          <c:idx val="6"/>
          <c:order val="5"/>
          <c:tx>
            <c:v>sociālā_drošība!#REF!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926D-419E-88F0-21032C235BF7}"/>
            </c:ext>
          </c:extLst>
        </c:ser>
        <c:ser>
          <c:idx val="7"/>
          <c:order val="6"/>
          <c:tx>
            <c:v>sociālā_drošība!#REF!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926D-419E-88F0-21032C235BF7}"/>
            </c:ext>
          </c:extLst>
        </c:ser>
        <c:ser>
          <c:idx val="0"/>
          <c:order val="7"/>
          <c:tx>
            <c:v>sociālā_drošība!#REF!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926D-419E-88F0-21032C235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02253232"/>
        <c:axId val="-1502241808"/>
      </c:lineChart>
      <c:catAx>
        <c:axId val="-150225323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0224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2241808"/>
        <c:scaling>
          <c:orientation val="minMax"/>
          <c:max val="1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2253232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sociālā_drošība!#REF!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1D1-422C-BA0C-2F53E1916702}"/>
            </c:ext>
          </c:extLst>
        </c:ser>
        <c:ser>
          <c:idx val="1"/>
          <c:order val="1"/>
          <c:tx>
            <c:v>sociālā_drošība!#REF!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1D1-422C-BA0C-2F53E1916702}"/>
            </c:ext>
          </c:extLst>
        </c:ser>
        <c:ser>
          <c:idx val="2"/>
          <c:order val="2"/>
          <c:tx>
            <c:v>sociālā_drošība!#REF!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1D1-422C-BA0C-2F53E1916702}"/>
            </c:ext>
          </c:extLst>
        </c:ser>
        <c:ser>
          <c:idx val="3"/>
          <c:order val="3"/>
          <c:tx>
            <c:v>sociālā_drošība!#REF!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1D1-422C-BA0C-2F53E1916702}"/>
            </c:ext>
          </c:extLst>
        </c:ser>
        <c:ser>
          <c:idx val="4"/>
          <c:order val="4"/>
          <c:tx>
            <c:v>sociālā_drošība!#REF!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1D1-422C-BA0C-2F53E1916702}"/>
            </c:ext>
          </c:extLst>
        </c:ser>
        <c:ser>
          <c:idx val="5"/>
          <c:order val="5"/>
          <c:tx>
            <c:v>sociālā_drošība!#REF!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E1D1-422C-BA0C-2F53E1916702}"/>
            </c:ext>
          </c:extLst>
        </c:ser>
        <c:ser>
          <c:idx val="6"/>
          <c:order val="6"/>
          <c:tx>
            <c:v>sociālā_drošība!#REF!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1D1-422C-BA0C-2F53E1916702}"/>
            </c:ext>
          </c:extLst>
        </c:ser>
        <c:ser>
          <c:idx val="7"/>
          <c:order val="7"/>
          <c:tx>
            <c:v>sociālā_drošība!#REF!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E1D1-422C-BA0C-2F53E1916702}"/>
            </c:ext>
          </c:extLst>
        </c:ser>
        <c:ser>
          <c:idx val="8"/>
          <c:order val="8"/>
          <c:tx>
            <c:v>sociālā_drošība!#REF!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E1D1-422C-BA0C-2F53E1916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02248336"/>
        <c:axId val="-1502247248"/>
      </c:lineChart>
      <c:catAx>
        <c:axId val="-150224833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02247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2247248"/>
        <c:scaling>
          <c:orientation val="minMax"/>
          <c:max val="32000"/>
          <c:min val="4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2248336"/>
        <c:crosses val="autoZero"/>
        <c:crossBetween val="between"/>
        <c:majorUnit val="400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dinamika (% pret 1996.gadu)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sociālā_drošība!#REF!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2BA-4EB7-A388-B0334142286F}"/>
            </c:ext>
          </c:extLst>
        </c:ser>
        <c:ser>
          <c:idx val="1"/>
          <c:order val="1"/>
          <c:tx>
            <c:v>sociālā_drošība!#REF!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2BA-4EB7-A388-B0334142286F}"/>
            </c:ext>
          </c:extLst>
        </c:ser>
        <c:ser>
          <c:idx val="2"/>
          <c:order val="2"/>
          <c:tx>
            <c:v>sociālā_drošība!#REF!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2BA-4EB7-A388-B0334142286F}"/>
            </c:ext>
          </c:extLst>
        </c:ser>
        <c:ser>
          <c:idx val="3"/>
          <c:order val="3"/>
          <c:tx>
            <c:v>sociālā_drošība!#REF!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2BA-4EB7-A388-B0334142286F}"/>
            </c:ext>
          </c:extLst>
        </c:ser>
        <c:ser>
          <c:idx val="4"/>
          <c:order val="4"/>
          <c:tx>
            <c:v>sociālā_drošība!#REF!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52BA-4EB7-A388-B0334142286F}"/>
            </c:ext>
          </c:extLst>
        </c:ser>
        <c:ser>
          <c:idx val="5"/>
          <c:order val="5"/>
          <c:tx>
            <c:v>sociālā_drošība!#REF!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52BA-4EB7-A388-B0334142286F}"/>
            </c:ext>
          </c:extLst>
        </c:ser>
        <c:ser>
          <c:idx val="6"/>
          <c:order val="6"/>
          <c:tx>
            <c:v>sociālā_drošība!#REF!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2BA-4EB7-A388-B0334142286F}"/>
            </c:ext>
          </c:extLst>
        </c:ser>
        <c:ser>
          <c:idx val="7"/>
          <c:order val="7"/>
          <c:tx>
            <c:v>sociālā_drošība!#REF!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52BA-4EB7-A388-B0334142286F}"/>
            </c:ext>
          </c:extLst>
        </c:ser>
        <c:ser>
          <c:idx val="8"/>
          <c:order val="8"/>
          <c:tx>
            <c:v>sociālā_drošība!#REF!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52BA-4EB7-A388-B03341422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02257584"/>
        <c:axId val="-1502246704"/>
      </c:lineChart>
      <c:catAx>
        <c:axId val="-150225758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0224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2246704"/>
        <c:scaling>
          <c:orientation val="minMax"/>
          <c:max val="320"/>
          <c:min val="4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2257584"/>
        <c:crosses val="autoZero"/>
        <c:crossBetween val="between"/>
        <c:majorUnit val="4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sociālā_drošība!#REF!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549-4982-BD73-05AD8F1B8C32}"/>
            </c:ext>
          </c:extLst>
        </c:ser>
        <c:ser>
          <c:idx val="1"/>
          <c:order val="1"/>
          <c:tx>
            <c:v>sociālā_drošība!#REF!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549-4982-BD73-05AD8F1B8C32}"/>
            </c:ext>
          </c:extLst>
        </c:ser>
        <c:ser>
          <c:idx val="2"/>
          <c:order val="2"/>
          <c:tx>
            <c:v>sociālā_drošība!#REF!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549-4982-BD73-05AD8F1B8C32}"/>
            </c:ext>
          </c:extLst>
        </c:ser>
        <c:ser>
          <c:idx val="3"/>
          <c:order val="3"/>
          <c:tx>
            <c:v>sociālā_drošība!#REF!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C549-4982-BD73-05AD8F1B8C32}"/>
            </c:ext>
          </c:extLst>
        </c:ser>
        <c:ser>
          <c:idx val="4"/>
          <c:order val="4"/>
          <c:tx>
            <c:v>sociālā_drošība!#REF!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C549-4982-BD73-05AD8F1B8C32}"/>
            </c:ext>
          </c:extLst>
        </c:ser>
        <c:ser>
          <c:idx val="5"/>
          <c:order val="5"/>
          <c:tx>
            <c:v>sociālā_drošība!#REF!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C549-4982-BD73-05AD8F1B8C32}"/>
            </c:ext>
          </c:extLst>
        </c:ser>
        <c:ser>
          <c:idx val="6"/>
          <c:order val="6"/>
          <c:tx>
            <c:v>sociālā_drošība!#REF!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C549-4982-BD73-05AD8F1B8C32}"/>
            </c:ext>
          </c:extLst>
        </c:ser>
        <c:ser>
          <c:idx val="7"/>
          <c:order val="7"/>
          <c:tx>
            <c:v>sociālā_drošība!#REF!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C549-4982-BD73-05AD8F1B8C32}"/>
            </c:ext>
          </c:extLst>
        </c:ser>
        <c:ser>
          <c:idx val="8"/>
          <c:order val="8"/>
          <c:tx>
            <c:v>sociālā_drošība!#REF!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C549-4982-BD73-05AD8F1B8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02248880"/>
        <c:axId val="-1502235824"/>
      </c:lineChart>
      <c:catAx>
        <c:axId val="-150224888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02235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2235824"/>
        <c:scaling>
          <c:orientation val="minMax"/>
          <c:max val="32000"/>
          <c:min val="4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2248880"/>
        <c:crosses val="autoZero"/>
        <c:crossBetween val="between"/>
        <c:majorUnit val="200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2004.gadā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sociālā_drošība!#REF!</c:v>
          </c:tx>
          <c:spPr>
            <a:gradFill rotWithShape="0">
              <a:gsLst>
                <a:gs pos="0">
                  <a:srgbClr val="993366">
                    <a:gamma/>
                    <a:tint val="48627"/>
                    <a:invGamma/>
                  </a:srgbClr>
                </a:gs>
                <a:gs pos="100000">
                  <a:srgbClr val="993366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3B2-4B38-964A-F6BD6DFCA2E7}"/>
            </c:ext>
          </c:extLst>
        </c:ser>
        <c:ser>
          <c:idx val="0"/>
          <c:order val="1"/>
          <c:tx>
            <c:v>sociālā_drošība!#REF!</c:v>
          </c:tx>
          <c:spPr>
            <a:gradFill rotWithShape="0">
              <a:gsLst>
                <a:gs pos="0">
                  <a:srgbClr val="FFCC00"/>
                </a:gs>
                <a:gs pos="100000">
                  <a:srgbClr val="FFCC00">
                    <a:gamma/>
                    <a:shade val="75686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3B2-4B38-964A-F6BD6DFCA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2238544"/>
        <c:axId val="-1502253776"/>
      </c:barChart>
      <c:catAx>
        <c:axId val="-150223854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2253776"/>
        <c:crosses val="autoZero"/>
        <c:auto val="1"/>
        <c:lblAlgn val="ctr"/>
        <c:lblOffset val="100"/>
        <c:tickMarkSkip val="1"/>
        <c:noMultiLvlLbl val="0"/>
      </c:catAx>
      <c:valAx>
        <c:axId val="-1502253776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22385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vietējā tirgū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sociālā_drošība!#REF!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EC7-44A3-8708-5AEE74C9D5A7}"/>
            </c:ext>
          </c:extLst>
        </c:ser>
        <c:ser>
          <c:idx val="1"/>
          <c:order val="1"/>
          <c:tx>
            <c:v>sociālā_drošība!#REF!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EC7-44A3-8708-5AEE74C9D5A7}"/>
            </c:ext>
          </c:extLst>
        </c:ser>
        <c:ser>
          <c:idx val="2"/>
          <c:order val="2"/>
          <c:tx>
            <c:v>sociālā_drošība!#REF!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EC7-44A3-8708-5AEE74C9D5A7}"/>
            </c:ext>
          </c:extLst>
        </c:ser>
        <c:ser>
          <c:idx val="3"/>
          <c:order val="3"/>
          <c:tx>
            <c:v>sociālā_drošība!#REF!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EEC7-44A3-8708-5AEE74C9D5A7}"/>
            </c:ext>
          </c:extLst>
        </c:ser>
        <c:ser>
          <c:idx val="4"/>
          <c:order val="4"/>
          <c:tx>
            <c:v>sociālā_drošība!#REF!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EEC7-44A3-8708-5AEE74C9D5A7}"/>
            </c:ext>
          </c:extLst>
        </c:ser>
        <c:ser>
          <c:idx val="5"/>
          <c:order val="5"/>
          <c:tx>
            <c:v>sociālā_drošība!#REF!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EEC7-44A3-8708-5AEE74C9D5A7}"/>
            </c:ext>
          </c:extLst>
        </c:ser>
        <c:ser>
          <c:idx val="6"/>
          <c:order val="6"/>
          <c:tx>
            <c:v>sociālā_drošība!#REF!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EEC7-44A3-8708-5AEE74C9D5A7}"/>
            </c:ext>
          </c:extLst>
        </c:ser>
        <c:ser>
          <c:idx val="7"/>
          <c:order val="7"/>
          <c:tx>
            <c:v>sociālā_drošība!#REF!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EEC7-44A3-8708-5AEE74C9D5A7}"/>
            </c:ext>
          </c:extLst>
        </c:ser>
        <c:ser>
          <c:idx val="8"/>
          <c:order val="8"/>
          <c:tx>
            <c:v>sociālā_drošība!#REF!</c:v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EEC7-44A3-8708-5AEE74C9D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02252688"/>
        <c:axId val="-1502240176"/>
      </c:lineChart>
      <c:catAx>
        <c:axId val="-15022526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02240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2240176"/>
        <c:scaling>
          <c:orientation val="minMax"/>
          <c:max val="15800"/>
          <c:min val="12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2252688"/>
        <c:crosses val="autoZero"/>
        <c:crossBetween val="between"/>
        <c:majorUnit val="146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Pašražoto preču realizācija eksportam (Ls uz 1 rūpniecībā strādājošo)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sociālā_drošība!#REF!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D6B-4F32-91DB-EDF092411F18}"/>
            </c:ext>
          </c:extLst>
        </c:ser>
        <c:ser>
          <c:idx val="1"/>
          <c:order val="1"/>
          <c:tx>
            <c:v>sociālā_drošība!#REF!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D6B-4F32-91DB-EDF092411F18}"/>
            </c:ext>
          </c:extLst>
        </c:ser>
        <c:ser>
          <c:idx val="2"/>
          <c:order val="2"/>
          <c:tx>
            <c:v>sociālā_drošība!#REF!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D6B-4F32-91DB-EDF092411F18}"/>
            </c:ext>
          </c:extLst>
        </c:ser>
        <c:ser>
          <c:idx val="3"/>
          <c:order val="3"/>
          <c:tx>
            <c:v>sociālā_drošība!#REF!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D6B-4F32-91DB-EDF092411F18}"/>
            </c:ext>
          </c:extLst>
        </c:ser>
        <c:ser>
          <c:idx val="4"/>
          <c:order val="4"/>
          <c:tx>
            <c:v>sociālā_drošība!#REF!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5D6B-4F32-91DB-EDF092411F18}"/>
            </c:ext>
          </c:extLst>
        </c:ser>
        <c:ser>
          <c:idx val="5"/>
          <c:order val="5"/>
          <c:tx>
            <c:v>sociālā_drošība!#REF!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5D6B-4F32-91DB-EDF092411F18}"/>
            </c:ext>
          </c:extLst>
        </c:ser>
        <c:ser>
          <c:idx val="6"/>
          <c:order val="6"/>
          <c:tx>
            <c:v>sociālā_drošība!#REF!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D6B-4F32-91DB-EDF092411F18}"/>
            </c:ext>
          </c:extLst>
        </c:ser>
        <c:ser>
          <c:idx val="7"/>
          <c:order val="7"/>
          <c:tx>
            <c:v>sociālā_drošība!#REF!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5D6B-4F32-91DB-EDF092411F18}"/>
            </c:ext>
          </c:extLst>
        </c:ser>
        <c:ser>
          <c:idx val="8"/>
          <c:order val="8"/>
          <c:tx>
            <c:v>sociālā_drošība!#REF!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5D6B-4F32-91DB-EDF092411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02239632"/>
        <c:axId val="-1502243984"/>
      </c:lineChart>
      <c:catAx>
        <c:axId val="-150223963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0224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2243984"/>
        <c:scaling>
          <c:orientation val="minMax"/>
          <c:max val="23000"/>
          <c:min val="15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2239632"/>
        <c:crosses val="autoZero"/>
        <c:crossBetween val="between"/>
        <c:majorUnit val="21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Kaitīgo vielu izplūde atmosfērā no stacionāriem avotiem (vidēji uz 1 hektāru pilsētas zemju; tonnās)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sociālā_drošība!#REF!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32-43EA-8435-A2D0006623B5}"/>
            </c:ext>
          </c:extLst>
        </c:ser>
        <c:ser>
          <c:idx val="1"/>
          <c:order val="1"/>
          <c:tx>
            <c:v>sociālā_drošība!#REF!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32-43EA-8435-A2D0006623B5}"/>
            </c:ext>
          </c:extLst>
        </c:ser>
        <c:ser>
          <c:idx val="2"/>
          <c:order val="2"/>
          <c:tx>
            <c:v>sociālā_drošība!#REF!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532-43EA-8435-A2D0006623B5}"/>
            </c:ext>
          </c:extLst>
        </c:ser>
        <c:ser>
          <c:idx val="3"/>
          <c:order val="3"/>
          <c:tx>
            <c:v>sociālā_drošība!#REF!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532-43EA-8435-A2D0006623B5}"/>
            </c:ext>
          </c:extLst>
        </c:ser>
        <c:ser>
          <c:idx val="4"/>
          <c:order val="4"/>
          <c:tx>
            <c:v>sociālā_drošība!#REF!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5532-43EA-8435-A2D0006623B5}"/>
            </c:ext>
          </c:extLst>
        </c:ser>
        <c:ser>
          <c:idx val="5"/>
          <c:order val="5"/>
          <c:tx>
            <c:v>sociālā_drošība!#REF!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5532-43EA-8435-A2D0006623B5}"/>
            </c:ext>
          </c:extLst>
        </c:ser>
        <c:ser>
          <c:idx val="6"/>
          <c:order val="6"/>
          <c:tx>
            <c:v>sociālā_drošība!#REF!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5532-43EA-8435-A2D000662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02239088"/>
        <c:axId val="-1717911728"/>
      </c:lineChart>
      <c:catAx>
        <c:axId val="-15022390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717911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717911728"/>
        <c:scaling>
          <c:orientation val="minMax"/>
          <c:max val="1.6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2239088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Liepājā reģistrēto transportlīdzekļu skaits perioda beigās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sociālā_drošība!#REF!</c:v>
          </c:tx>
          <c:spPr>
            <a:solidFill>
              <a:srgbClr val="339966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79A-46D3-8833-974F1B843C2B}"/>
            </c:ext>
          </c:extLst>
        </c:ser>
        <c:ser>
          <c:idx val="1"/>
          <c:order val="1"/>
          <c:tx>
            <c:v>sociālā_drošība!#REF!</c:v>
          </c:tx>
          <c:spPr>
            <a:noFill/>
            <a:ln w="25400">
              <a:solidFill>
                <a:srgbClr val="008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79A-46D3-8833-974F1B843C2B}"/>
            </c:ext>
          </c:extLst>
        </c:ser>
        <c:ser>
          <c:idx val="2"/>
          <c:order val="2"/>
          <c:tx>
            <c:v>sociālā_drošība!#REF!</c:v>
          </c:tx>
          <c:spPr>
            <a:solidFill>
              <a:srgbClr val="FF9900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79A-46D3-8833-974F1B843C2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79A-46D3-8833-974F1B843C2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69.5%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B79A-46D3-8833-974F1B843C2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79A-46D3-8833-974F1B843C2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B79A-46D3-8833-974F1B843C2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71.6%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B79A-46D3-8833-974F1B843C2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B79A-46D3-8833-974F1B843C2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B79A-46D3-8833-974F1B843C2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B79A-46D3-8833-974F1B843C2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B79A-46D3-8833-974F1B843C2B}"/>
            </c:ext>
          </c:extLst>
        </c:ser>
        <c:ser>
          <c:idx val="3"/>
          <c:order val="3"/>
          <c:tx>
            <c:v>sociālā_drošība!#REF!</c:v>
          </c:tx>
          <c:spPr>
            <a:noFill/>
            <a:ln w="25400">
              <a:solidFill>
                <a:srgbClr val="FF99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B79A-46D3-8833-974F1B843C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17900304"/>
        <c:axId val="-1717915536"/>
      </c:barChart>
      <c:catAx>
        <c:axId val="-171790030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717915536"/>
        <c:crosses val="autoZero"/>
        <c:auto val="1"/>
        <c:lblAlgn val="ctr"/>
        <c:lblOffset val="100"/>
        <c:tickMarkSkip val="1"/>
        <c:noMultiLvlLbl val="0"/>
      </c:catAx>
      <c:valAx>
        <c:axId val="-1717915536"/>
        <c:scaling>
          <c:orientation val="minMax"/>
          <c:min val="-10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7179003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Līdz 2005.gada 1.janvārim reģistrēto transportlīdzekļu skaits uz 1000 iedzīvotājiem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sociālā_drošība!#REF!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CAC-4537-A201-2B06D05A1706}"/>
            </c:ext>
          </c:extLst>
        </c:ser>
        <c:ser>
          <c:idx val="1"/>
          <c:order val="1"/>
          <c:tx>
            <c:v>sociālā_drošība!#REF!</c:v>
          </c:tx>
          <c:spPr>
            <a:noFill/>
            <a:ln w="25400">
              <a:solidFill>
                <a:srgbClr val="99CCFF"/>
              </a:solidFill>
              <a:prstDash val="solid"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CAC-4537-A201-2B06D05A1706}"/>
            </c:ext>
          </c:extLst>
        </c:ser>
        <c:ser>
          <c:idx val="2"/>
          <c:order val="2"/>
          <c:tx>
            <c:v>sociālā_drošība!#REF!</c:v>
          </c:tx>
          <c:spPr>
            <a:gradFill rotWithShape="0">
              <a:gsLst>
                <a:gs pos="0">
                  <a:srgbClr val="CC99FF">
                    <a:gamma/>
                    <a:tint val="39216"/>
                    <a:invGamma/>
                  </a:srgbClr>
                </a:gs>
                <a:gs pos="100000">
                  <a:srgbClr val="CC99FF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67.2%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CAC-4537-A201-2B06D05A170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60.6%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CAC-4537-A201-2B06D05A170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70.2%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CAC-4537-A201-2B06D05A170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70.4%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6CAC-4537-A201-2B06D05A170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79.4%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6CAC-4537-A201-2B06D05A170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6CAC-4537-A201-2B06D05A170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67.1%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6CAC-4537-A201-2B06D05A170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6CAC-4537-A201-2B06D05A1706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72.7%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6CAC-4537-A201-2B06D05A170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6CAC-4537-A201-2B06D05A1706}"/>
            </c:ext>
          </c:extLst>
        </c:ser>
        <c:ser>
          <c:idx val="3"/>
          <c:order val="3"/>
          <c:tx>
            <c:v>sociālā_drošība!#REF!</c:v>
          </c:tx>
          <c:spPr>
            <a:noFill/>
            <a:ln w="25400">
              <a:solidFill>
                <a:srgbClr val="CC99FF"/>
              </a:solidFill>
              <a:prstDash val="solid"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6CAC-4537-A201-2B06D05A1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17914448"/>
        <c:axId val="-1717906288"/>
      </c:barChart>
      <c:catAx>
        <c:axId val="-171791444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717906288"/>
        <c:crosses val="autoZero"/>
        <c:auto val="1"/>
        <c:lblAlgn val="ctr"/>
        <c:lblOffset val="100"/>
        <c:tickMarkSkip val="1"/>
        <c:noMultiLvlLbl val="0"/>
      </c:catAx>
      <c:valAx>
        <c:axId val="-1717906288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717914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pārvadājumi ar jūras transportu un pa dzelzceļu (milj.t), Liepāja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sociālā_drošība!#REF!</c:v>
          </c:tx>
          <c:spPr>
            <a:gradFill rotWithShape="0">
              <a:gsLst>
                <a:gs pos="0">
                  <a:srgbClr val="333399">
                    <a:gamma/>
                    <a:tint val="51373"/>
                    <a:invGamma/>
                  </a:srgbClr>
                </a:gs>
                <a:gs pos="100000">
                  <a:srgbClr val="333399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3C-4D30-B04A-7A70E0BDF83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93C-4D30-B04A-7A70E0BDF83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93C-4D30-B04A-7A70E0BDF83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93C-4D30-B04A-7A70E0BDF83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93C-4D30-B04A-7A70E0BDF83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93C-4D30-B04A-7A70E0BDF83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93C-4D30-B04A-7A70E0BDF83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93C-4D30-B04A-7A70E0BDF83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93C-4D30-B04A-7A70E0BDF831}"/>
                </c:ext>
              </c:extLst>
            </c:dLbl>
            <c:dLbl>
              <c:idx val="9"/>
              <c:tx>
                <c:rich>
                  <a:bodyPr rot="-5400000" vert="horz"/>
                  <a:lstStyle/>
                  <a:p>
                    <a:pPr algn="ctr"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25.5% no 2004.gada kravu apgrozījuma                 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93C-4D30-B04A-7A70E0BDF831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793C-4D30-B04A-7A70E0BDF831}"/>
            </c:ext>
          </c:extLst>
        </c:ser>
        <c:ser>
          <c:idx val="1"/>
          <c:order val="1"/>
          <c:tx>
            <c:v>sociālā_drošība!#REF!</c:v>
          </c:tx>
          <c:spPr>
            <a:gradFill rotWithShape="0">
              <a:gsLst>
                <a:gs pos="0">
                  <a:srgbClr val="33CCCC">
                    <a:gamma/>
                    <a:tint val="60784"/>
                    <a:invGamma/>
                  </a:srgbClr>
                </a:gs>
                <a:gs pos="100000">
                  <a:srgbClr val="33CCCC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793C-4D30-B04A-7A70E0BDF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17904656"/>
        <c:axId val="-1503379056"/>
      </c:barChart>
      <c:catAx>
        <c:axId val="-17179046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3379056"/>
        <c:crosses val="autoZero"/>
        <c:auto val="1"/>
        <c:lblAlgn val="ctr"/>
        <c:lblOffset val="100"/>
        <c:tickMarkSkip val="1"/>
        <c:noMultiLvlLbl val="0"/>
      </c:catAx>
      <c:valAx>
        <c:axId val="-1503379056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717904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666699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pārvadājumi pa dzelzceļu, milj.t, Liepāja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sociālā_drošība!#REF!</c:v>
          </c:tx>
          <c:spPr>
            <a:gradFill rotWithShape="0">
              <a:gsLst>
                <a:gs pos="0">
                  <a:srgbClr val="339966">
                    <a:gamma/>
                    <a:tint val="48627"/>
                    <a:invGamma/>
                  </a:srgbClr>
                </a:gs>
                <a:gs pos="100000">
                  <a:srgbClr val="339966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A13-41C1-8148-5B935267B0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68%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A13-41C1-8148-5B935267B0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A13-41C1-8148-5B935267B0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9A13-41C1-8148-5B935267B0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9A13-41C1-8148-5B935267B0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9A13-41C1-8148-5B935267B0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9A13-41C1-8148-5B935267B0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9A13-41C1-8148-5B935267B01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9A13-41C1-8148-5B935267B0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9A13-41C1-8148-5B935267B01F}"/>
            </c:ext>
          </c:extLst>
        </c:ser>
        <c:ser>
          <c:idx val="1"/>
          <c:order val="1"/>
          <c:tx>
            <c:v>sociālā_drošība!#REF!</c:v>
          </c:tx>
          <c:spPr>
            <a:gradFill rotWithShape="0">
              <a:gsLst>
                <a:gs pos="0">
                  <a:srgbClr val="CCFFFF"/>
                </a:gs>
                <a:gs pos="100000">
                  <a:srgbClr val="CCFFFF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34%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9A13-41C1-8148-5B935267B01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9A13-41C1-8148-5B935267B01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9A13-41C1-8148-5B935267B01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9A13-41C1-8148-5B935267B01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35%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9A13-41C1-8148-5B935267B01F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9A13-41C1-8148-5B935267B01F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40%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9A13-41C1-8148-5B935267B0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38%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9A13-41C1-8148-5B935267B01F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37%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9A13-41C1-8148-5B935267B0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3-9A13-41C1-8148-5B935267B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3377968"/>
        <c:axId val="-1503364912"/>
      </c:barChart>
      <c:catAx>
        <c:axId val="-15033779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3364912"/>
        <c:crosses val="autoZero"/>
        <c:auto val="1"/>
        <c:lblAlgn val="ctr"/>
        <c:lblOffset val="100"/>
        <c:tickMarkSkip val="1"/>
        <c:noMultiLvlLbl val="0"/>
      </c:catAx>
      <c:valAx>
        <c:axId val="-1503364912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-15033779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dzelzceļa kravu apgrozījums Liepājas ostā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sociālā_drošība!#REF!</c:v>
          </c:tx>
          <c:spPr>
            <a:gradFill rotWithShape="0">
              <a:gsLst>
                <a:gs pos="0">
                  <a:srgbClr val="FF0000">
                    <a:gamma/>
                    <a:tint val="60784"/>
                    <a:invGamma/>
                  </a:srgbClr>
                </a:gs>
                <a:gs pos="100000">
                  <a:srgbClr val="FF000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794-40E1-BFC5-D1E5C0796490}"/>
            </c:ext>
          </c:extLst>
        </c:ser>
        <c:ser>
          <c:idx val="2"/>
          <c:order val="1"/>
          <c:tx>
            <c:v>sociālā_drošība!#REF!</c:v>
          </c:tx>
          <c:spPr>
            <a:gradFill rotWithShape="0">
              <a:gsLst>
                <a:gs pos="0">
                  <a:srgbClr val="00CCFF"/>
                </a:gs>
                <a:gs pos="100000">
                  <a:srgbClr val="00CCFF">
                    <a:gamma/>
                    <a:shade val="75686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794-40E1-BFC5-D1E5C0796490}"/>
            </c:ext>
          </c:extLst>
        </c:ser>
        <c:ser>
          <c:idx val="3"/>
          <c:order val="2"/>
          <c:tx>
            <c:v>sociālā_drošība!#REF!</c:v>
          </c:tx>
          <c:spPr>
            <a:gradFill rotWithShape="0">
              <a:gsLst>
                <a:gs pos="0">
                  <a:srgbClr val="C0C0C0">
                    <a:gamma/>
                    <a:tint val="54510"/>
                    <a:invGamma/>
                  </a:srgbClr>
                </a:gs>
                <a:gs pos="100000">
                  <a:srgbClr val="C0C0C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794-40E1-BFC5-D1E5C0796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3361648"/>
        <c:axId val="-1503354576"/>
      </c:barChart>
      <c:catAx>
        <c:axId val="-150336164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3354576"/>
        <c:crosses val="autoZero"/>
        <c:auto val="1"/>
        <c:lblAlgn val="ctr"/>
        <c:lblOffset val="100"/>
        <c:tickMarkSkip val="1"/>
        <c:noMultiLvlLbl val="0"/>
      </c:catAx>
      <c:valAx>
        <c:axId val="-1503354576"/>
        <c:scaling>
          <c:orientation val="minMax"/>
          <c:max val="22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3361648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nosūtītas un saņemtas kravas Liepājas ostā pa kravu veidiem, % 2004.gadā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spPr>
              <a:solidFill>
                <a:srgbClr val="96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ABA-45EB-A112-95D5276EF610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BA-45EB-A112-95D5276EF610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BA-45EB-A112-95D5276EF610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BA-45EB-A112-95D5276EF610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ABA-45EB-A112-95D5276EF610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BA-45EB-A112-95D5276EF610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ABA-45EB-A112-95D5276EF610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BA-45EB-A112-95D5276EF610}"/>
                </c:ext>
              </c:extLst>
            </c:dLbl>
            <c:dLbl>
              <c:idx val="7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BA-45EB-A112-95D5276EF610}"/>
                </c:ext>
              </c:extLst>
            </c:dLbl>
            <c:dLbl>
              <c:idx val="8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BA-45EB-A112-95D5276EF610}"/>
                </c:ext>
              </c:extLst>
            </c:dLbl>
            <c:dLbl>
              <c:idx val="9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BA-45EB-A112-95D5276EF610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ABA-45EB-A112-95D5276EF610}"/>
                </c:ext>
              </c:extLst>
            </c:dLbl>
            <c:dLbl>
              <c:idx val="1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ABA-45EB-A112-95D5276EF61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3175">
                  <a:solidFill>
                    <a:srgbClr val="969696"/>
                  </a:solidFill>
                  <a:prstDash val="solid"/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BABA-45EB-A112-95D5276EF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nosūtītas un saņemtas kravas 2003.gadā pa kravu veidiem, %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sociālā_drošība!#REF!</c:v>
          </c:tx>
          <c:spPr>
            <a:gradFill rotWithShape="0">
              <a:gsLst>
                <a:gs pos="0">
                  <a:srgbClr val="FF9900"/>
                </a:gs>
                <a:gs pos="100000">
                  <a:srgbClr val="FF9900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5E5-462B-A93C-6EB7BF7FDB5C}"/>
            </c:ext>
          </c:extLst>
        </c:ser>
        <c:ser>
          <c:idx val="1"/>
          <c:order val="1"/>
          <c:tx>
            <c:v>sociālā_drošība!#REF!</c:v>
          </c:tx>
          <c:spPr>
            <a:gradFill rotWithShape="0">
              <a:gsLst>
                <a:gs pos="0">
                  <a:srgbClr val="339966"/>
                </a:gs>
                <a:gs pos="100000">
                  <a:srgbClr val="339966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5E5-462B-A93C-6EB7BF7FDB5C}"/>
            </c:ext>
          </c:extLst>
        </c:ser>
        <c:ser>
          <c:idx val="2"/>
          <c:order val="2"/>
          <c:tx>
            <c:v>sociālā_drošība!#REF!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6078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5E5-462B-A93C-6EB7BF7FD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2059900272"/>
        <c:axId val="-2059895376"/>
      </c:barChart>
      <c:catAx>
        <c:axId val="-205990027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2059895376"/>
        <c:crosses val="autoZero"/>
        <c:auto val="1"/>
        <c:lblAlgn val="ctr"/>
        <c:lblOffset val="100"/>
        <c:tickMarkSkip val="1"/>
        <c:noMultiLvlLbl val="0"/>
      </c:catAx>
      <c:valAx>
        <c:axId val="-2059895376"/>
        <c:scaling>
          <c:orientation val="minMax"/>
          <c:max val="65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-2059900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 (% pret 1995.gadu)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sociālā_drošība!#REF!</c:v>
          </c:tx>
          <c:spPr>
            <a:gradFill rotWithShape="0">
              <a:gsLst>
                <a:gs pos="0">
                  <a:srgbClr val="008000">
                    <a:gamma/>
                    <a:tint val="30196"/>
                    <a:invGamma/>
                  </a:srgbClr>
                </a:gs>
                <a:gs pos="100000">
                  <a:srgbClr val="008000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68.5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41A-4BEC-8E3B-F2EC34E8E057}"/>
                </c:ext>
              </c:extLst>
            </c:dLbl>
            <c:dLbl>
              <c:idx val="1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81.0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41A-4BEC-8E3B-F2EC34E8E057}"/>
                </c:ext>
              </c:extLst>
            </c:dLbl>
            <c:dLbl>
              <c:idx val="2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99.4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41A-4BEC-8E3B-F2EC34E8E057}"/>
                </c:ext>
              </c:extLst>
            </c:dLbl>
            <c:dLbl>
              <c:idx val="3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100.1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41A-4BEC-8E3B-F2EC34E8E057}"/>
                </c:ext>
              </c:extLst>
            </c:dLbl>
            <c:dLbl>
              <c:idx val="4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104.3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41A-4BEC-8E3B-F2EC34E8E057}"/>
                </c:ext>
              </c:extLst>
            </c:dLbl>
            <c:dLbl>
              <c:idx val="5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119.9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41A-4BEC-8E3B-F2EC34E8E057}"/>
                </c:ext>
              </c:extLst>
            </c:dLbl>
            <c:dLbl>
              <c:idx val="6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127.8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741A-4BEC-8E3B-F2EC34E8E057}"/>
                </c:ext>
              </c:extLst>
            </c:dLbl>
            <c:dLbl>
              <c:idx val="7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139.4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41A-4BEC-8E3B-F2EC34E8E057}"/>
                </c:ext>
              </c:extLst>
            </c:dLbl>
            <c:dLbl>
              <c:idx val="8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165.1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741A-4BEC-8E3B-F2EC34E8E057}"/>
                </c:ext>
              </c:extLst>
            </c:dLbl>
            <c:dLbl>
              <c:idx val="9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243.1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741A-4BEC-8E3B-F2EC34E8E057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 rtl="0">
                  <a:defRPr sz="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741A-4BEC-8E3B-F2EC34E8E057}"/>
            </c:ext>
          </c:extLst>
        </c:ser>
        <c:ser>
          <c:idx val="1"/>
          <c:order val="1"/>
          <c:tx>
            <c:v>sociālā_drošība!#REF!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1164.5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741A-4BEC-8E3B-F2EC34E8E057}"/>
                </c:ext>
              </c:extLst>
            </c:dLbl>
            <c:dLbl>
              <c:idx val="1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1308.4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741A-4BEC-8E3B-F2EC34E8E057}"/>
                </c:ext>
              </c:extLst>
            </c:dLbl>
            <c:dLbl>
              <c:idx val="2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1462.6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741A-4BEC-8E3B-F2EC34E8E057}"/>
                </c:ext>
              </c:extLst>
            </c:dLbl>
            <c:dLbl>
              <c:idx val="3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1637.4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741A-4BEC-8E3B-F2EC34E8E057}"/>
                </c:ext>
              </c:extLst>
            </c:dLbl>
            <c:dLbl>
              <c:idx val="4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1485.1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741A-4BEC-8E3B-F2EC34E8E057}"/>
                </c:ext>
              </c:extLst>
            </c:dLbl>
            <c:dLbl>
              <c:idx val="5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1583.5milj.ls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741A-4BEC-8E3B-F2EC34E8E057}"/>
                </c:ext>
              </c:extLst>
            </c:dLbl>
            <c:dLbl>
              <c:idx val="6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1795.0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741A-4BEC-8E3B-F2EC34E8E057}"/>
                </c:ext>
              </c:extLst>
            </c:dLbl>
            <c:dLbl>
              <c:idx val="7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1983.3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741A-4BEC-8E3B-F2EC34E8E057}"/>
                </c:ext>
              </c:extLst>
            </c:dLbl>
            <c:dLbl>
              <c:idx val="8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2235.6 milj.Ls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741A-4BEC-8E3B-F2EC34E8E057}"/>
                </c:ext>
              </c:extLst>
            </c:dLbl>
            <c:dLbl>
              <c:idx val="9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2710.8 milj.Ls 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741A-4BEC-8E3B-F2EC34E8E057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5-741A-4BEC-8E3B-F2EC34E8E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2252144"/>
        <c:axId val="-1502263568"/>
      </c:barChart>
      <c:catAx>
        <c:axId val="-150225214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0226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2263568"/>
        <c:scaling>
          <c:orientation val="minMax"/>
          <c:max val="4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2252144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Kravu apgrozījums Liepājas ostā, milj.t.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sociālā_drošība!#REF!</c:v>
          </c:tx>
          <c:spPr>
            <a:gradFill rotWithShape="0">
              <a:gsLst>
                <a:gs pos="0">
                  <a:srgbClr val="800080">
                    <a:gamma/>
                    <a:tint val="51373"/>
                    <a:invGamma/>
                  </a:srgbClr>
                </a:gs>
                <a:gs pos="100000">
                  <a:srgbClr val="800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1F7-489D-961B-CDDAD8D83C9D}"/>
            </c:ext>
          </c:extLst>
        </c:ser>
        <c:ser>
          <c:idx val="1"/>
          <c:order val="1"/>
          <c:tx>
            <c:v>sociālā_drošība!#REF!</c:v>
          </c:tx>
          <c:spPr>
            <a:gradFill rotWithShape="0">
              <a:gsLst>
                <a:gs pos="0">
                  <a:srgbClr val="CCFFFF"/>
                </a:gs>
                <a:gs pos="100000">
                  <a:srgbClr val="CCFFFF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1F7-489D-961B-CDDAD8D83C9D}"/>
            </c:ext>
          </c:extLst>
        </c:ser>
        <c:ser>
          <c:idx val="2"/>
          <c:order val="2"/>
          <c:tx>
            <c:v>sociālā_drošība!#REF!</c:v>
          </c:tx>
          <c:spPr>
            <a:gradFill rotWithShape="0">
              <a:gsLst>
                <a:gs pos="0">
                  <a:srgbClr val="FF8080">
                    <a:gamma/>
                    <a:tint val="69804"/>
                    <a:invGamma/>
                  </a:srgbClr>
                </a:gs>
                <a:gs pos="100000">
                  <a:srgbClr val="FF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1F7-489D-961B-CDDAD8D83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59897552"/>
        <c:axId val="-1980844512"/>
      </c:barChart>
      <c:catAx>
        <c:axId val="-205989755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980844512"/>
        <c:crosses val="autoZero"/>
        <c:auto val="1"/>
        <c:lblAlgn val="ctr"/>
        <c:lblOffset val="100"/>
        <c:tickMarkSkip val="1"/>
        <c:noMultiLvlLbl val="0"/>
      </c:catAx>
      <c:valAx>
        <c:axId val="-1980844512"/>
        <c:scaling>
          <c:orientation val="minMax"/>
          <c:max val="6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-20598975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969696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nosūtītas un saņemtas kravas 2005.gada 1.ceturksnī, milj.t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sociālā_drošība!#REF!</c:v>
          </c:tx>
          <c:spPr>
            <a:pattFill prst="pct50">
              <a:fgClr>
                <a:srgbClr val="FFFFFF"/>
              </a:fgClr>
              <a:bgClr>
                <a:srgbClr val="333399"/>
              </a:bgClr>
            </a:pattFill>
            <a:ln w="3175">
              <a:solidFill>
                <a:srgbClr val="333399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93.3%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89A-4B44-9FD9-A4541DB1219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89.6%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89A-4B44-9FD9-A4541DB1219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98.7%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89A-4B44-9FD9-A4541DB1219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97.9%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89A-4B44-9FD9-A4541DB1219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889A-4B44-9FD9-A4541DB1219B}"/>
            </c:ext>
          </c:extLst>
        </c:ser>
        <c:ser>
          <c:idx val="1"/>
          <c:order val="1"/>
          <c:tx>
            <c:v>sociālā_drošība!#REF!</c:v>
          </c:tx>
          <c:spPr>
            <a:pattFill prst="pct50">
              <a:fgClr>
                <a:srgbClr val="FFFFFF"/>
              </a:fgClr>
              <a:bgClr>
                <a:srgbClr val="33CCCC"/>
              </a:bgClr>
            </a:pattFill>
            <a:ln w="3175">
              <a:solidFill>
                <a:srgbClr val="33CCCC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6.7%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89A-4B44-9FD9-A4541DB1219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10.4%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89A-4B44-9FD9-A4541DB1219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89A-4B44-9FD9-A4541DB1219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889A-4B44-9FD9-A4541DB1219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889A-4B44-9FD9-A4541DB1219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889A-4B44-9FD9-A4541DB1219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889A-4B44-9FD9-A4541DB1219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78%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889A-4B44-9FD9-A4541DB1219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889A-4B44-9FD9-A4541DB12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779109296"/>
        <c:axId val="-1571952416"/>
      </c:barChart>
      <c:catAx>
        <c:axId val="-177910929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71952416"/>
        <c:crosses val="autoZero"/>
        <c:auto val="1"/>
        <c:lblAlgn val="ctr"/>
        <c:lblOffset val="100"/>
        <c:tickMarkSkip val="1"/>
        <c:noMultiLvlLbl val="0"/>
      </c:catAx>
      <c:valAx>
        <c:axId val="-1571952416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779109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666699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Pasažieru pārvadājumi Liepājas pilsētā, milj.cilv.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sociālā_drošība!#REF!</c:v>
          </c:tx>
          <c:spPr>
            <a:gradFill rotWithShape="0">
              <a:gsLst>
                <a:gs pos="0">
                  <a:srgbClr val="FFFF00"/>
                </a:gs>
                <a:gs pos="100000">
                  <a:srgbClr val="FFFF00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FE-41BB-95CB-14F0A08B389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FE-41BB-95CB-14F0A08B389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FE-41BB-95CB-14F0A08B389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FE-41BB-95CB-14F0A08B389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FE-41BB-95CB-14F0A08B389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7FE-41BB-95CB-14F0A08B389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FE-41BB-95CB-14F0A08B389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FE-41BB-95CB-14F0A08B3890}"/>
                </c:ext>
              </c:extLst>
            </c:dLbl>
            <c:dLbl>
              <c:idx val="8"/>
              <c:tx>
                <c:rich>
                  <a:bodyPr rot="-5400000" vert="horz"/>
                  <a:lstStyle/>
                  <a:p>
                    <a:pPr algn="ctr">
                      <a:defRPr sz="150" b="0" i="0" u="none" strike="noStrike" baseline="0">
                        <a:solidFill>
                          <a:srgbClr val="000000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25.4% no 2004.gada pasažieru apgrozījuma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D7FE-41BB-95CB-14F0A08B3890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D7FE-41BB-95CB-14F0A08B3890}"/>
            </c:ext>
          </c:extLst>
        </c:ser>
        <c:ser>
          <c:idx val="1"/>
          <c:order val="1"/>
          <c:tx>
            <c:v>sociālā_drošība!#REF!</c:v>
          </c:tx>
          <c:spPr>
            <a:noFill/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A-D7FE-41BB-95CB-14F0A08B3890}"/>
            </c:ext>
          </c:extLst>
        </c:ser>
        <c:ser>
          <c:idx val="2"/>
          <c:order val="2"/>
          <c:tx>
            <c:v>sociālā_drošība!#REF!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D7FE-41BB-95CB-14F0A08B3890}"/>
            </c:ext>
          </c:extLst>
        </c:ser>
        <c:ser>
          <c:idx val="3"/>
          <c:order val="3"/>
          <c:tx>
            <c:v>sociālā_drošība!#REF!</c:v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C-D7FE-41BB-95CB-14F0A08B3890}"/>
            </c:ext>
          </c:extLst>
        </c:ser>
        <c:ser>
          <c:idx val="4"/>
          <c:order val="4"/>
          <c:tx>
            <c:v>sociālā_drošība!#REF!</c:v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D-D7FE-41BB-95CB-14F0A08B3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71946976"/>
        <c:axId val="-1571936096"/>
      </c:barChart>
      <c:catAx>
        <c:axId val="-15719469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71936096"/>
        <c:crosses val="autoZero"/>
        <c:auto val="1"/>
        <c:lblAlgn val="ctr"/>
        <c:lblOffset val="100"/>
        <c:tickMarkSkip val="1"/>
        <c:noMultiLvlLbl val="0"/>
      </c:catAx>
      <c:valAx>
        <c:axId val="-1571936096"/>
        <c:scaling>
          <c:orientation val="minMax"/>
          <c:max val="26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71946976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Iebraukušie un izbraukušie pasažieri Liepājas ostā, tūkst.cilv.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sociālā_drošība!#REF!</c:v>
          </c:tx>
          <c:spPr>
            <a:gradFill rotWithShape="0">
              <a:gsLst>
                <a:gs pos="0">
                  <a:srgbClr val="33CCCC"/>
                </a:gs>
                <a:gs pos="100000">
                  <a:srgbClr val="33CCCC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C5-4404-9CA0-34D9A97CA2A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C5-4404-9CA0-34D9A97CA2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C5-4404-9CA0-34D9A97CA2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C5-4404-9CA0-34D9A97CA2A2}"/>
                </c:ext>
              </c:extLst>
            </c:dLbl>
            <c:dLbl>
              <c:idx val="4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11.2% no 2003.gada pasažieru apgrozības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DC5-4404-9CA0-34D9A97CA2A2}"/>
                </c:ext>
              </c:extLst>
            </c:dLbl>
            <c:dLbl>
              <c:idx val="5"/>
              <c:tx>
                <c:rich>
                  <a:bodyPr rot="-5400000" vert="horz"/>
                  <a:lstStyle/>
                  <a:p>
                    <a:pPr algn="ctr">
                      <a:defRPr sz="200" b="0" i="0" u="none" strike="noStrike" baseline="0">
                        <a:solidFill>
                          <a:srgbClr val="666699"/>
                        </a:solidFill>
                        <a:latin typeface="Times New Roman"/>
                        <a:ea typeface="Times New Roman"/>
                        <a:cs typeface="Times New Roman"/>
                      </a:defRPr>
                    </a:pPr>
                    <a:r>
                      <a:rPr lang="lv-LV"/>
                      <a:t>14.5% no 2004.gada pasasžieru apgrozības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DC5-4404-9CA0-34D9A97CA2A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C5-4404-9CA0-34D9A97CA2A2}"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200" b="0" i="0" u="none" strike="noStrike" baseline="0">
                    <a:solidFill>
                      <a:srgbClr val="666699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CDC5-4404-9CA0-34D9A97CA2A2}"/>
            </c:ext>
          </c:extLst>
        </c:ser>
        <c:ser>
          <c:idx val="1"/>
          <c:order val="1"/>
          <c:tx>
            <c:v>sociālā_drošība!#REF!</c:v>
          </c:tx>
          <c:spPr>
            <a:gradFill rotWithShape="0">
              <a:gsLst>
                <a:gs pos="0">
                  <a:srgbClr val="99CC00">
                    <a:gamma/>
                    <a:tint val="66667"/>
                    <a:invGamma/>
                  </a:srgbClr>
                </a:gs>
                <a:gs pos="100000">
                  <a:srgbClr val="99CC0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CDC5-4404-9CA0-34D9A97CA2A2}"/>
            </c:ext>
          </c:extLst>
        </c:ser>
        <c:ser>
          <c:idx val="2"/>
          <c:order val="2"/>
          <c:tx>
            <c:v>sociālā_drošība!#REF!</c:v>
          </c:tx>
          <c:spPr>
            <a:gradFill rotWithShape="0">
              <a:gsLst>
                <a:gs pos="0">
                  <a:srgbClr val="99CCFF">
                    <a:gamma/>
                    <a:tint val="75686"/>
                    <a:invGamma/>
                  </a:srgbClr>
                </a:gs>
                <a:gs pos="100000">
                  <a:srgbClr val="99CCFF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CDC5-4404-9CA0-34D9A97CA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71960576"/>
        <c:axId val="-1571950240"/>
      </c:barChart>
      <c:catAx>
        <c:axId val="-157196057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71950240"/>
        <c:crosses val="autoZero"/>
        <c:auto val="1"/>
        <c:lblAlgn val="ctr"/>
        <c:lblOffset val="100"/>
        <c:tickMarkSkip val="1"/>
        <c:noMultiLvlLbl val="0"/>
      </c:catAx>
      <c:valAx>
        <c:axId val="-1571950240"/>
        <c:scaling>
          <c:orientation val="minMax"/>
          <c:max val="151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71960576"/>
        <c:crosses val="autoZero"/>
        <c:crossBetween val="between"/>
        <c:majorUnit val="151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666699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Pasažieru pārvadājumi Latvijas ostās (% pret 2000.gadu)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sociālā_drošība!#REF!</c:v>
          </c:tx>
          <c:spPr>
            <a:ln w="25400">
              <a:solidFill>
                <a:srgbClr val="96969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953-45D5-A990-75DBA00FD12C}"/>
            </c:ext>
          </c:extLst>
        </c:ser>
        <c:ser>
          <c:idx val="1"/>
          <c:order val="1"/>
          <c:tx>
            <c:v>sociālā_drošība!#REF!</c:v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CC00"/>
              </a:solidFill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953-45D5-A990-75DBA00FD12C}"/>
            </c:ext>
          </c:extLst>
        </c:ser>
        <c:ser>
          <c:idx val="2"/>
          <c:order val="2"/>
          <c:tx>
            <c:v>sociālā_drošība!#REF!</c:v>
          </c:tx>
          <c:spPr>
            <a:ln w="25400">
              <a:solidFill>
                <a:srgbClr val="00CC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953-45D5-A990-75DBA00FD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1933920"/>
        <c:axId val="-1571935552"/>
      </c:lineChart>
      <c:catAx>
        <c:axId val="-157193392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71935552"/>
        <c:crosses val="autoZero"/>
        <c:auto val="1"/>
        <c:lblAlgn val="ctr"/>
        <c:lblOffset val="100"/>
        <c:tickMarkSkip val="1"/>
        <c:noMultiLvlLbl val="0"/>
      </c:catAx>
      <c:valAx>
        <c:axId val="-1571935552"/>
        <c:scaling>
          <c:orientation val="minMax"/>
          <c:max val="5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71933920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Pāvadāto pasažieru skaits pasažieri lidostā "Liepāja"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sociālā_drošība!#REF!</c:v>
          </c:tx>
          <c:spPr>
            <a:gradFill rotWithShape="0">
              <a:gsLst>
                <a:gs pos="0">
                  <a:srgbClr val="CC99FF"/>
                </a:gs>
                <a:gs pos="100000">
                  <a:srgbClr val="CC99FF">
                    <a:gamma/>
                    <a:shade val="72549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C15-4BD8-BD99-E361FD633AF3}"/>
            </c:ext>
          </c:extLst>
        </c:ser>
        <c:ser>
          <c:idx val="1"/>
          <c:order val="1"/>
          <c:tx>
            <c:v>sociālā_drošība!#REF!</c:v>
          </c:tx>
          <c:spPr>
            <a:gradFill rotWithShape="0">
              <a:gsLst>
                <a:gs pos="0">
                  <a:srgbClr val="FFFF99"/>
                </a:gs>
                <a:gs pos="100000">
                  <a:srgbClr val="FFFF99">
                    <a:gamma/>
                    <a:shade val="6980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C15-4BD8-BD99-E361FD633AF3}"/>
            </c:ext>
          </c:extLst>
        </c:ser>
        <c:ser>
          <c:idx val="2"/>
          <c:order val="2"/>
          <c:tx>
            <c:v>sociālā_drošība!#REF!</c:v>
          </c:tx>
          <c:spPr>
            <a:gradFill rotWithShape="0">
              <a:gsLst>
                <a:gs pos="0">
                  <a:srgbClr val="008000">
                    <a:gamma/>
                    <a:tint val="21176"/>
                    <a:invGamma/>
                  </a:srgbClr>
                </a:gs>
                <a:gs pos="100000">
                  <a:srgbClr val="00800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BC15-4BD8-BD99-E361FD633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71932832"/>
        <c:axId val="-1571962208"/>
      </c:barChart>
      <c:catAx>
        <c:axId val="-157193283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71962208"/>
        <c:crosses val="autoZero"/>
        <c:auto val="1"/>
        <c:lblAlgn val="ctr"/>
        <c:lblOffset val="100"/>
        <c:tickMarkSkip val="1"/>
        <c:noMultiLvlLbl val="0"/>
      </c:catAx>
      <c:valAx>
        <c:axId val="-1571962208"/>
        <c:scaling>
          <c:orientation val="minMax"/>
          <c:max val="250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71932832"/>
        <c:crosses val="autoZero"/>
        <c:crossBetween val="between"/>
        <c:majorUnit val="2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333333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Vieglo automobiļu skaits uz 1000 iedzīvotājiem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sociālā_drošība!#REF!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E32-4208-B642-7B07E1C44846}"/>
            </c:ext>
          </c:extLst>
        </c:ser>
        <c:ser>
          <c:idx val="1"/>
          <c:order val="1"/>
          <c:tx>
            <c:v>sociālā_drošība!#REF!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E32-4208-B642-7B07E1C44846}"/>
            </c:ext>
          </c:extLst>
        </c:ser>
        <c:ser>
          <c:idx val="2"/>
          <c:order val="2"/>
          <c:tx>
            <c:v>sociālā_drošība!#REF!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E32-4208-B642-7B07E1C44846}"/>
            </c:ext>
          </c:extLst>
        </c:ser>
        <c:ser>
          <c:idx val="3"/>
          <c:order val="3"/>
          <c:tx>
            <c:v>sociālā_drošība!#REF!</c:v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E32-4208-B642-7B07E1C44846}"/>
            </c:ext>
          </c:extLst>
        </c:ser>
        <c:ser>
          <c:idx val="4"/>
          <c:order val="4"/>
          <c:tx>
            <c:v>sociālā_drošība!#REF!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E32-4208-B642-7B07E1C44846}"/>
            </c:ext>
          </c:extLst>
        </c:ser>
        <c:ser>
          <c:idx val="5"/>
          <c:order val="5"/>
          <c:tx>
            <c:v>sociālā_drošība!#REF!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0E32-4208-B642-7B07E1C44846}"/>
            </c:ext>
          </c:extLst>
        </c:ser>
        <c:ser>
          <c:idx val="6"/>
          <c:order val="6"/>
          <c:tx>
            <c:v>sociālā_drošība!#REF!</c:v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0E32-4208-B642-7B07E1C44846}"/>
            </c:ext>
          </c:extLst>
        </c:ser>
        <c:ser>
          <c:idx val="7"/>
          <c:order val="7"/>
          <c:tx>
            <c:v>sociālā_drošība!#REF!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0E32-4208-B642-7B07E1C44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1930656"/>
        <c:axId val="-1571949696"/>
      </c:lineChart>
      <c:catAx>
        <c:axId val="-15719306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719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71949696"/>
        <c:scaling>
          <c:orientation val="minMax"/>
          <c:max val="350"/>
          <c:min val="10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71930656"/>
        <c:crosses val="autoZero"/>
        <c:crossBetween val="between"/>
        <c:majorUnit val="50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nosūtītās un saņemtās kravas (kravu apgrozība), milj.t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sociālā_drošība!#REF!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E29-4203-9ADC-EA294146CCDE}"/>
            </c:ext>
          </c:extLst>
        </c:ser>
        <c:ser>
          <c:idx val="1"/>
          <c:order val="1"/>
          <c:tx>
            <c:v>sociālā_drošība!#REF!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E29-4203-9ADC-EA294146CCDE}"/>
            </c:ext>
          </c:extLst>
        </c:ser>
        <c:ser>
          <c:idx val="2"/>
          <c:order val="2"/>
          <c:tx>
            <c:v>sociālā_drošība!#REF!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E29-4203-9ADC-EA294146CCDE}"/>
            </c:ext>
          </c:extLst>
        </c:ser>
        <c:ser>
          <c:idx val="3"/>
          <c:order val="3"/>
          <c:tx>
            <c:v>sociālā_drošība!#REF!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DE29-4203-9ADC-EA294146C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1944256"/>
        <c:axId val="-1571935008"/>
      </c:lineChart>
      <c:catAx>
        <c:axId val="-157194425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71935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71935008"/>
        <c:scaling>
          <c:orientation val="minMax"/>
          <c:max val="38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71944256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nosūtītās kravas, milj.t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sociālā_drošība!#REF!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717-4D0A-BA60-E765749932A3}"/>
            </c:ext>
          </c:extLst>
        </c:ser>
        <c:ser>
          <c:idx val="1"/>
          <c:order val="1"/>
          <c:tx>
            <c:v>sociālā_drošība!#REF!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717-4D0A-BA60-E765749932A3}"/>
            </c:ext>
          </c:extLst>
        </c:ser>
        <c:ser>
          <c:idx val="2"/>
          <c:order val="2"/>
          <c:tx>
            <c:v>sociālā_drošība!#REF!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717-4D0A-BA60-E765749932A3}"/>
            </c:ext>
          </c:extLst>
        </c:ser>
        <c:ser>
          <c:idx val="3"/>
          <c:order val="3"/>
          <c:tx>
            <c:v>sociālā_drošība!#REF!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717-4D0A-BA60-E765749932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1947520"/>
        <c:axId val="-1571953504"/>
      </c:lineChart>
      <c:catAx>
        <c:axId val="-157194752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7195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71953504"/>
        <c:scaling>
          <c:orientation val="minMax"/>
          <c:max val="38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71947520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Ar jūras transportu saņemtās kravas, milj.t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sociālā_drošība!#REF!</c:v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973-409A-9B3B-8B6E150EFFA0}"/>
            </c:ext>
          </c:extLst>
        </c:ser>
        <c:ser>
          <c:idx val="1"/>
          <c:order val="1"/>
          <c:tx>
            <c:v>sociālā_drošība!#REF!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973-409A-9B3B-8B6E150EFFA0}"/>
            </c:ext>
          </c:extLst>
        </c:ser>
        <c:ser>
          <c:idx val="2"/>
          <c:order val="2"/>
          <c:tx>
            <c:v>sociālā_drošība!#REF!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973-409A-9B3B-8B6E150EFFA0}"/>
            </c:ext>
          </c:extLst>
        </c:ser>
        <c:ser>
          <c:idx val="3"/>
          <c:order val="3"/>
          <c:tx>
            <c:v>sociālā_drošība!#REF!</c:v>
          </c:tx>
          <c:spPr>
            <a:ln w="12700">
              <a:solidFill>
                <a:srgbClr val="80808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1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5973-409A-9B3B-8B6E150EF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1952960"/>
        <c:axId val="-1571933376"/>
      </c:lineChart>
      <c:catAx>
        <c:axId val="-157195296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71933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71933376"/>
        <c:scaling>
          <c:orientation val="minMax"/>
          <c:max val="3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7195296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80808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pārmaiņas 2004.gadā  (% pret 2003.gadu)
                                                                                                                                            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4"/>
      <c:hPercent val="500"/>
      <c:rotY val="5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FF9900">
                    <a:gamma/>
                    <a:tint val="30196"/>
                    <a:invGamma/>
                  </a:srgbClr>
                </a:gs>
                <a:gs pos="100000">
                  <a:srgbClr val="FF9900"/>
                </a:gs>
              </a:gsLst>
              <a:lin ang="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ECD-4364-94E2-2C749EA2985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ECD-4364-94E2-2C749EA29859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ECD-4364-94E2-2C749EA29859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ECD-4364-94E2-2C749EA2985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ECD-4364-94E2-2C749EA29859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6ECD-4364-94E2-2C749EA29859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6ECD-4364-94E2-2C749EA29859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6ECD-4364-94E2-2C749EA29859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6ECD-4364-94E2-2C749EA29859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6ECD-4364-94E2-2C749EA29859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6ECD-4364-94E2-2C749EA29859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6ECD-4364-94E2-2C749EA29859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6ECD-4364-94E2-2C749EA29859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6ECD-4364-94E2-2C749EA29859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6ECD-4364-94E2-2C749EA29859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6ECD-4364-94E2-2C749EA29859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6ECD-4364-94E2-2C749EA29859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6ECD-4364-94E2-2C749EA29859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6ECD-4364-94E2-2C749EA2985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3333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3-6ECD-4364-94E2-2C749EA29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02235280"/>
        <c:axId val="-1502234192"/>
        <c:axId val="0"/>
      </c:bar3DChart>
      <c:catAx>
        <c:axId val="-1502235280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333333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2234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223419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223528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>
                <a:solidFill>
                  <a:schemeClr val="tx1"/>
                </a:solidFill>
              </a:rPr>
              <a:t>Pensiju saņēmēju skaits Liepājas pilsētā 2024. gada</a:t>
            </a:r>
            <a:r>
              <a:rPr lang="lv-LV" baseline="0">
                <a:solidFill>
                  <a:schemeClr val="tx1"/>
                </a:solidFill>
              </a:rPr>
              <a:t> beigās</a:t>
            </a:r>
            <a:endParaRPr lang="lv-LV">
              <a:solidFill>
                <a:schemeClr val="tx1"/>
              </a:solidFill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2815050988810512E-2"/>
          <c:y val="0.2107946432997119"/>
          <c:w val="0.85230687259559057"/>
          <c:h val="0.749284471638189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spPr>
              <a:solidFill>
                <a:srgbClr val="C00000"/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  <a:scene3d>
                <a:camera prst="orthographicFront"/>
                <a:lightRig rig="threePt" dir="t"/>
              </a:scene3d>
              <a:sp3d prstMaterial="plastic"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1-62B5-4F73-A39E-BDFC2A33BAA6}"/>
              </c:ext>
            </c:extLst>
          </c:dPt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  <a:bevelB/>
              </a:sp3d>
            </c:spPr>
            <c:extLst>
              <c:ext xmlns:c16="http://schemas.microsoft.com/office/drawing/2014/chart" uri="{C3380CC4-5D6E-409C-BE32-E72D297353CC}">
                <c16:uniqueId val="{00000003-62B5-4F73-A39E-BDFC2A33BAA6}"/>
              </c:ext>
            </c:extLst>
          </c:dPt>
          <c:dPt>
            <c:idx val="2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62B5-4F73-A39E-BDFC2A33BAA6}"/>
              </c:ext>
            </c:extLst>
          </c:dPt>
          <c:dPt>
            <c:idx val="3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62B5-4F73-A39E-BDFC2A33BAA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845235F3-9A81-46B5-A6DF-417E4FE15C9C}" type="CATEGORYNAME">
                      <a:rPr lang="en-US"/>
                      <a:pPr/>
                      <a:t>[KATEGORIJAS NOSAUKUMS]</a:t>
                    </a:fld>
                    <a:r>
                      <a:rPr lang="en-US" baseline="0"/>
                      <a:t>
</a:t>
                    </a:r>
                    <a:fld id="{A5AF6EE9-5310-49AA-BD7C-DD9FD16B1455}" type="PERCENTAGE">
                      <a:rPr lang="en-US" baseline="0"/>
                      <a:pPr/>
                      <a:t>[PROCENTUĀLĀ VĒRTĪBA]</a:t>
                    </a:fld>
                    <a:r>
                      <a:rPr lang="en-US" baseline="0"/>
                      <a:t>; 15219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2B5-4F73-A39E-BDFC2A33BAA6}"/>
                </c:ext>
              </c:extLst>
            </c:dLbl>
            <c:dLbl>
              <c:idx val="1"/>
              <c:layout>
                <c:manualLayout>
                  <c:x val="-3.9947254697171523E-2"/>
                  <c:y val="6.102724728469712E-2"/>
                </c:manualLayout>
              </c:layout>
              <c:tx>
                <c:rich>
                  <a:bodyPr/>
                  <a:lstStyle/>
                  <a:p>
                    <a:fld id="{40BE2D56-FD3B-42A0-BD63-DB9A733B7E1B}" type="CATEGORYNAME">
                      <a:rPr lang="en-US"/>
                      <a:pPr/>
                      <a:t>[KATEGORIJAS NOSAUKUMS]</a:t>
                    </a:fld>
                    <a:r>
                      <a:rPr lang="en-US" baseline="0"/>
                      <a:t>
</a:t>
                    </a:r>
                    <a:fld id="{1BE46DD3-E103-4797-AF58-F89A52431AB7}" type="PERCENTAGE">
                      <a:rPr lang="en-US" baseline="0"/>
                      <a:pPr/>
                      <a:t>[PROCENTUĀLĀ VĒRTĪBA]</a:t>
                    </a:fld>
                    <a:r>
                      <a:rPr lang="en-US" baseline="0"/>
                      <a:t>; 2492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2B5-4F73-A39E-BDFC2A33BAA6}"/>
                </c:ext>
              </c:extLst>
            </c:dLbl>
            <c:dLbl>
              <c:idx val="2"/>
              <c:layout>
                <c:manualLayout>
                  <c:x val="-1.2381984212970166E-2"/>
                  <c:y val="7.35355249102149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fld id="{C27B2109-6AE1-451F-ACBB-D31757064E3D}" type="CATEGORYNAME">
                      <a:rPr lang="en-US"/>
                      <a:pPr>
                        <a:defRPr/>
                      </a:pPr>
                      <a:t>[KATEGORIJAS NOSAUKUMS]</a:t>
                    </a:fld>
                    <a:r>
                      <a:rPr lang="en-US" baseline="0"/>
                      <a:t>
</a:t>
                    </a:r>
                    <a:fld id="{1388A22E-8605-4180-84F8-DB0DE831C846}" type="PERCENTAGE">
                      <a:rPr lang="en-US" baseline="0"/>
                      <a:pPr>
                        <a:defRPr/>
                      </a:pPr>
                      <a:t>[PROCENTUĀLĀ VĒRTĪBA]</a:t>
                    </a:fld>
                    <a:r>
                      <a:rPr lang="en-US" baseline="0"/>
                      <a:t>; 585</a:t>
                    </a:r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48516741474488"/>
                      <c:h val="0.1527010435850214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2B5-4F73-A39E-BDFC2A33BAA6}"/>
                </c:ext>
              </c:extLst>
            </c:dLbl>
            <c:dLbl>
              <c:idx val="3"/>
              <c:layout>
                <c:manualLayout>
                  <c:x val="3.6147919213240273E-2"/>
                  <c:y val="4.2060004930322935E-3"/>
                </c:manualLayout>
              </c:layout>
              <c:tx>
                <c:rich>
                  <a:bodyPr/>
                  <a:lstStyle/>
                  <a:p>
                    <a:fld id="{9451A416-C3CB-4EE0-A124-AFF42D9B56D3}" type="CATEGORYNAME">
                      <a:rPr lang="en-US"/>
                      <a:pPr/>
                      <a:t>[KATEGORIJAS NOSAUKUMS]</a:t>
                    </a:fld>
                    <a:r>
                      <a:rPr lang="en-US" baseline="0"/>
                      <a:t>
</a:t>
                    </a:r>
                    <a:fld id="{F2607F65-ACA5-455F-87D4-02252CB45364}" type="PERCENTAGE">
                      <a:rPr lang="en-US" baseline="0"/>
                      <a:pPr/>
                      <a:t>[PROCENTUĀLĀ VĒRTĪBA]</a:t>
                    </a:fld>
                    <a:r>
                      <a:rPr lang="en-US" baseline="0"/>
                      <a:t>; 410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2B5-4F73-A39E-BDFC2A33BAA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rgbClr val="0066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sociālā_drošība!$A$2:$D$2</c:f>
              <c:strCache>
                <c:ptCount val="4"/>
                <c:pt idx="0">
                  <c:v>vecuma pensijas</c:v>
                </c:pt>
                <c:pt idx="1">
                  <c:v>invaliditātes pensijas</c:v>
                </c:pt>
                <c:pt idx="2">
                  <c:v>apgādnieka zaudējuma
 pensijas</c:v>
                </c:pt>
                <c:pt idx="3">
                  <c:v>izdienas pensijas</c:v>
                </c:pt>
              </c:strCache>
            </c:strRef>
          </c:cat>
          <c:val>
            <c:numRef>
              <c:f>sociālā_drošība!$A$3:$D$3</c:f>
              <c:numCache>
                <c:formatCode>#\ ##0_ ;[Red]\-#\ ##0\ </c:formatCode>
                <c:ptCount val="4"/>
                <c:pt idx="0">
                  <c:v>15219</c:v>
                </c:pt>
                <c:pt idx="1">
                  <c:v>2492</c:v>
                </c:pt>
                <c:pt idx="2">
                  <c:v>585</c:v>
                </c:pt>
                <c:pt idx="3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2B5-4F73-A39E-BDFC2A33BAA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>
                <a:solidFill>
                  <a:schemeClr val="tx1"/>
                </a:solidFill>
              </a:rPr>
              <a:t>Vecuma pensiju saņēmēju skaita sadalījums pa vecuma grupām, Liepājas pilsēta 
2024. gada decembrī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4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33CC33"/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explosion val="25"/>
          <c:dPt>
            <c:idx val="0"/>
            <c:bubble3D val="0"/>
            <c:spPr>
              <a:solidFill>
                <a:srgbClr val="CCFF66"/>
              </a:solidFill>
              <a:ln w="25400"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9EDB-4129-A179-972755DBEE1A}"/>
              </c:ext>
            </c:extLst>
          </c:dPt>
          <c:dPt>
            <c:idx val="1"/>
            <c:bubble3D val="0"/>
            <c:spPr>
              <a:solidFill>
                <a:schemeClr val="bg1">
                  <a:lumMod val="50000"/>
                </a:schemeClr>
              </a:solidFill>
              <a:ln w="25400"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3-9EDB-4129-A179-972755DBEE1A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 w="25400"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5-9EDB-4129-A179-972755DBEE1A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  <a:ln w="25400"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7-9EDB-4129-A179-972755DBEE1A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/>
                  </a:pPr>
                  <a:endParaRPr lang="lv-LV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474482580530617E-2"/>
                      <c:h val="0.100369021767752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EDB-4129-A179-972755DBEE1A}"/>
                </c:ext>
              </c:extLst>
            </c:dLbl>
            <c:dLbl>
              <c:idx val="1"/>
              <c:layout>
                <c:manualLayout>
                  <c:x val="1.0245376773730854E-2"/>
                  <c:y val="-1.5540015540015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DB-4129-A179-972755DBEE1A}"/>
                </c:ext>
              </c:extLst>
            </c:dLbl>
            <c:dLbl>
              <c:idx val="2"/>
              <c:layout>
                <c:manualLayout>
                  <c:x val="-5.4300496900773598E-2"/>
                  <c:y val="1.24320124320124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DB-4129-A179-972755DBEE1A}"/>
                </c:ext>
              </c:extLst>
            </c:dLbl>
            <c:dLbl>
              <c:idx val="3"/>
              <c:layout>
                <c:manualLayout>
                  <c:x val="-2.6637979611700221E-2"/>
                  <c:y val="-9.324009324009324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DB-4129-A179-972755DBEE1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solidFill>
                    <a:srgbClr val="006600"/>
                  </a:solidFill>
                </a:ln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sociālā_drošība!$B$120:$E$120</c:f>
              <c:strCache>
                <c:ptCount val="4"/>
                <c:pt idx="0">
                  <c:v>55-64 gadi</c:v>
                </c:pt>
                <c:pt idx="1">
                  <c:v>65-69 gadi  </c:v>
                </c:pt>
                <c:pt idx="2">
                  <c:v>70-79 gadi  </c:v>
                </c:pt>
                <c:pt idx="3">
                  <c:v>80 gadi un vairāk</c:v>
                </c:pt>
              </c:strCache>
            </c:strRef>
          </c:cat>
          <c:val>
            <c:numRef>
              <c:f>sociālā_drošība!$B$121:$E$121</c:f>
              <c:numCache>
                <c:formatCode>#\ ##0_ ;[Red]\-#\ ##0\ </c:formatCode>
                <c:ptCount val="4"/>
                <c:pt idx="0">
                  <c:v>546</c:v>
                </c:pt>
                <c:pt idx="1">
                  <c:v>3955</c:v>
                </c:pt>
                <c:pt idx="2">
                  <c:v>6160</c:v>
                </c:pt>
                <c:pt idx="3">
                  <c:v>4558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EDB-4129-A179-972755DBEE1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>
                <a:solidFill>
                  <a:schemeClr val="tx1"/>
                </a:solidFill>
              </a:rPr>
              <a:t>Sociālo pakalpojumu un sociālās palīdzības sniegšanai izlietotie līdzekļi (EUR uz 1 sociālā</a:t>
            </a:r>
            <a:r>
              <a:rPr lang="lv-LV" baseline="0">
                <a:solidFill>
                  <a:schemeClr val="tx1"/>
                </a:solidFill>
              </a:rPr>
              <a:t> pabalsta saņēmēju</a:t>
            </a:r>
            <a:r>
              <a:rPr lang="lv-LV">
                <a:solidFill>
                  <a:schemeClr val="tx1"/>
                </a:solidFill>
              </a:rPr>
              <a:t>)</a:t>
            </a:r>
          </a:p>
        </c:rich>
      </c:tx>
      <c:layout>
        <c:manualLayout>
          <c:xMode val="edge"/>
          <c:yMode val="edge"/>
          <c:x val="0.14461887000966983"/>
          <c:y val="2.06826280861233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6675535892001"/>
          <c:y val="7.8726287262872618E-2"/>
          <c:w val="0.86470637908224901"/>
          <c:h val="0.4735883319463115"/>
        </c:manualLayout>
      </c:layout>
      <c:lineChart>
        <c:grouping val="standard"/>
        <c:varyColors val="0"/>
        <c:ser>
          <c:idx val="0"/>
          <c:order val="0"/>
          <c:tx>
            <c:strRef>
              <c:f>sociālā_drošība!$B$146</c:f>
              <c:strCache>
                <c:ptCount val="1"/>
                <c:pt idx="0">
                  <c:v>Latvija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sociālā_drošība!$A$147:$A$165</c:f>
              <c:strCach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sociālā_drošība!$B$147:$B$165</c:f>
              <c:numCache>
                <c:formatCode>0</c:formatCode>
                <c:ptCount val="11"/>
                <c:pt idx="0">
                  <c:v>69.099999999999994</c:v>
                </c:pt>
                <c:pt idx="1">
                  <c:v>205.5</c:v>
                </c:pt>
                <c:pt idx="2">
                  <c:v>206.30600000000001</c:v>
                </c:pt>
                <c:pt idx="3">
                  <c:v>215.9</c:v>
                </c:pt>
                <c:pt idx="4">
                  <c:v>229.72</c:v>
                </c:pt>
                <c:pt idx="5">
                  <c:v>241.19</c:v>
                </c:pt>
                <c:pt idx="6">
                  <c:v>260.60188923328036</c:v>
                </c:pt>
                <c:pt idx="7">
                  <c:v>269.742182186023</c:v>
                </c:pt>
                <c:pt idx="8">
                  <c:v>281.90759437888653</c:v>
                </c:pt>
                <c:pt idx="9">
                  <c:v>480.28388691256316</c:v>
                </c:pt>
                <c:pt idx="10">
                  <c:v>602.03725455820484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C26-4F12-AA2F-ABA8A2C67D7C}"/>
            </c:ext>
          </c:extLst>
        </c:ser>
        <c:ser>
          <c:idx val="1"/>
          <c:order val="1"/>
          <c:tx>
            <c:strRef>
              <c:f>sociālā_drošība!$C$146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sociālā_drošība!$A$147:$A$165</c:f>
              <c:strCach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sociālā_drošība!$C$147:$C$165</c:f>
              <c:numCache>
                <c:formatCode>0</c:formatCode>
                <c:ptCount val="11"/>
                <c:pt idx="0">
                  <c:v>144.69999999999999</c:v>
                </c:pt>
                <c:pt idx="1">
                  <c:v>362</c:v>
                </c:pt>
                <c:pt idx="2">
                  <c:v>416.30099999999999</c:v>
                </c:pt>
                <c:pt idx="3">
                  <c:v>508.7</c:v>
                </c:pt>
                <c:pt idx="4">
                  <c:v>607.83000000000004</c:v>
                </c:pt>
                <c:pt idx="5">
                  <c:v>644.75</c:v>
                </c:pt>
                <c:pt idx="6">
                  <c:v>707.09517826291813</c:v>
                </c:pt>
                <c:pt idx="7">
                  <c:v>777.71606546698138</c:v>
                </c:pt>
                <c:pt idx="8">
                  <c:v>721.08662431318692</c:v>
                </c:pt>
                <c:pt idx="9">
                  <c:v>769.16082214273149</c:v>
                </c:pt>
                <c:pt idx="10">
                  <c:v>979.61304363337979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C26-4F12-AA2F-ABA8A2C67D7C}"/>
            </c:ext>
          </c:extLst>
        </c:ser>
        <c:ser>
          <c:idx val="2"/>
          <c:order val="2"/>
          <c:tx>
            <c:strRef>
              <c:f>sociālā_drošība!$D$146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sociālā_drošība!$A$147:$A$165</c:f>
              <c:strCach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sociālā_drošība!$D$147:$D$165</c:f>
              <c:numCache>
                <c:formatCode>0</c:formatCode>
                <c:ptCount val="11"/>
                <c:pt idx="0">
                  <c:v>39.799999999999997</c:v>
                </c:pt>
                <c:pt idx="1">
                  <c:v>203.3</c:v>
                </c:pt>
                <c:pt idx="2">
                  <c:v>216.78100000000001</c:v>
                </c:pt>
                <c:pt idx="3">
                  <c:v>217.2</c:v>
                </c:pt>
                <c:pt idx="4">
                  <c:v>243.89</c:v>
                </c:pt>
                <c:pt idx="5">
                  <c:v>223.32</c:v>
                </c:pt>
                <c:pt idx="6">
                  <c:v>250.904</c:v>
                </c:pt>
                <c:pt idx="7">
                  <c:v>258.4791543756146</c:v>
                </c:pt>
                <c:pt idx="8">
                  <c:v>307.69200640911521</c:v>
                </c:pt>
                <c:pt idx="9">
                  <c:v>431.42267729244429</c:v>
                </c:pt>
                <c:pt idx="10">
                  <c:v>621.67665094339623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C26-4F12-AA2F-ABA8A2C67D7C}"/>
            </c:ext>
          </c:extLst>
        </c:ser>
        <c:ser>
          <c:idx val="3"/>
          <c:order val="3"/>
          <c:tx>
            <c:strRef>
              <c:f>sociālā_drošība!$E$146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sociālā_drošība!$A$147:$A$165</c:f>
              <c:strCach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sociālā_drošība!$E$147:$E$165</c:f>
              <c:numCache>
                <c:formatCode>0</c:formatCode>
                <c:ptCount val="11"/>
                <c:pt idx="0">
                  <c:v>113.2</c:v>
                </c:pt>
                <c:pt idx="1">
                  <c:v>225.6</c:v>
                </c:pt>
                <c:pt idx="2">
                  <c:v>156.886</c:v>
                </c:pt>
                <c:pt idx="3">
                  <c:v>244.3</c:v>
                </c:pt>
                <c:pt idx="4">
                  <c:v>282.18</c:v>
                </c:pt>
                <c:pt idx="5">
                  <c:v>312.5</c:v>
                </c:pt>
                <c:pt idx="6">
                  <c:v>343.16541353383457</c:v>
                </c:pt>
                <c:pt idx="7">
                  <c:v>345.67498699947993</c:v>
                </c:pt>
                <c:pt idx="8">
                  <c:v>311.34360986547085</c:v>
                </c:pt>
                <c:pt idx="9">
                  <c:v>516.88997821350767</c:v>
                </c:pt>
                <c:pt idx="10">
                  <c:v>676.59954022988518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C26-4F12-AA2F-ABA8A2C67D7C}"/>
            </c:ext>
          </c:extLst>
        </c:ser>
        <c:ser>
          <c:idx val="8"/>
          <c:order val="4"/>
          <c:tx>
            <c:strRef>
              <c:f>sociālā_drošība!$F$146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sociālā_drošība!$A$147:$A$165</c:f>
              <c:strCach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sociālā_drošība!$F$147:$F$165</c:f>
              <c:numCache>
                <c:formatCode>0</c:formatCode>
                <c:ptCount val="11"/>
                <c:pt idx="2">
                  <c:v>221.036</c:v>
                </c:pt>
                <c:pt idx="3">
                  <c:v>253</c:v>
                </c:pt>
                <c:pt idx="4">
                  <c:v>286.06</c:v>
                </c:pt>
                <c:pt idx="5">
                  <c:v>303.27</c:v>
                </c:pt>
                <c:pt idx="6">
                  <c:v>293.4282099936749</c:v>
                </c:pt>
                <c:pt idx="7">
                  <c:v>332.81201956673652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C26-4F12-AA2F-ABA8A2C67D7C}"/>
            </c:ext>
          </c:extLst>
        </c:ser>
        <c:ser>
          <c:idx val="4"/>
          <c:order val="5"/>
          <c:tx>
            <c:strRef>
              <c:f>sociālā_drošība!$G$146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sociālā_drošība!$A$147:$A$165</c:f>
              <c:strCach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sociālā_drošība!$G$147:$G$165</c:f>
              <c:numCache>
                <c:formatCode>0</c:formatCode>
                <c:ptCount val="11"/>
                <c:pt idx="0">
                  <c:v>63.4</c:v>
                </c:pt>
                <c:pt idx="1">
                  <c:v>295.60000000000002</c:v>
                </c:pt>
                <c:pt idx="2">
                  <c:v>302.101</c:v>
                </c:pt>
                <c:pt idx="3">
                  <c:v>356.9</c:v>
                </c:pt>
                <c:pt idx="4">
                  <c:v>398.49</c:v>
                </c:pt>
                <c:pt idx="5">
                  <c:v>408.32</c:v>
                </c:pt>
                <c:pt idx="6">
                  <c:v>441.61904761904759</c:v>
                </c:pt>
                <c:pt idx="7">
                  <c:v>416.13879003558719</c:v>
                </c:pt>
                <c:pt idx="8">
                  <c:v>416.63719512195121</c:v>
                </c:pt>
                <c:pt idx="9">
                  <c:v>542.03543307086613</c:v>
                </c:pt>
                <c:pt idx="10">
                  <c:v>709.77995795374909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DC26-4F12-AA2F-ABA8A2C67D7C}"/>
            </c:ext>
          </c:extLst>
        </c:ser>
        <c:ser>
          <c:idx val="5"/>
          <c:order val="6"/>
          <c:tx>
            <c:strRef>
              <c:f>sociālā_drošība!$H$146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sociālā_drošība!$A$147:$A$165</c:f>
              <c:strCach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sociālā_drošība!$H$147:$H$165</c:f>
              <c:numCache>
                <c:formatCode>0</c:formatCode>
                <c:ptCount val="11"/>
                <c:pt idx="0">
                  <c:v>44</c:v>
                </c:pt>
                <c:pt idx="1">
                  <c:v>252.3</c:v>
                </c:pt>
                <c:pt idx="2">
                  <c:v>269.61700000000002</c:v>
                </c:pt>
                <c:pt idx="3">
                  <c:v>264.8</c:v>
                </c:pt>
                <c:pt idx="4">
                  <c:v>271.25</c:v>
                </c:pt>
                <c:pt idx="5">
                  <c:v>292.14</c:v>
                </c:pt>
                <c:pt idx="6">
                  <c:v>312.58090737240076</c:v>
                </c:pt>
                <c:pt idx="7">
                  <c:v>321.67017313171158</c:v>
                </c:pt>
                <c:pt idx="8">
                  <c:v>275.6840934371524</c:v>
                </c:pt>
                <c:pt idx="9">
                  <c:v>388.70822731128072</c:v>
                </c:pt>
                <c:pt idx="10">
                  <c:v>462.94127856522999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DC26-4F12-AA2F-ABA8A2C67D7C}"/>
            </c:ext>
          </c:extLst>
        </c:ser>
        <c:ser>
          <c:idx val="6"/>
          <c:order val="7"/>
          <c:tx>
            <c:strRef>
              <c:f>sociālā_drošība!$I$146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sociālā_drošība!$A$147:$A$165</c:f>
              <c:strCach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sociālā_drošība!$I$147:$I$165</c:f>
              <c:numCache>
                <c:formatCode>0</c:formatCode>
                <c:ptCount val="11"/>
                <c:pt idx="0">
                  <c:v>151.19999999999999</c:v>
                </c:pt>
                <c:pt idx="1">
                  <c:v>234.7</c:v>
                </c:pt>
                <c:pt idx="2">
                  <c:v>243.785</c:v>
                </c:pt>
                <c:pt idx="3">
                  <c:v>280.8</c:v>
                </c:pt>
                <c:pt idx="4">
                  <c:v>279.72000000000003</c:v>
                </c:pt>
                <c:pt idx="5">
                  <c:v>231.34</c:v>
                </c:pt>
                <c:pt idx="6">
                  <c:v>240.21584322384763</c:v>
                </c:pt>
                <c:pt idx="7">
                  <c:v>274.56213740458014</c:v>
                </c:pt>
                <c:pt idx="8">
                  <c:v>276.37908719346046</c:v>
                </c:pt>
                <c:pt idx="9">
                  <c:v>339.31190544825603</c:v>
                </c:pt>
                <c:pt idx="10">
                  <c:v>493.28893565844862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DC26-4F12-AA2F-ABA8A2C67D7C}"/>
            </c:ext>
          </c:extLst>
        </c:ser>
        <c:ser>
          <c:idx val="9"/>
          <c:order val="8"/>
          <c:tx>
            <c:strRef>
              <c:f>sociālā_drošība!$J$146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sociālā_drošība!$A$147:$A$165</c:f>
              <c:strCach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sociālā_drošība!$J$147:$J$165</c:f>
              <c:numCache>
                <c:formatCode>0</c:formatCode>
                <c:ptCount val="11"/>
                <c:pt idx="2">
                  <c:v>145.96100000000001</c:v>
                </c:pt>
                <c:pt idx="3">
                  <c:v>168.3</c:v>
                </c:pt>
                <c:pt idx="4">
                  <c:v>288.13</c:v>
                </c:pt>
                <c:pt idx="5">
                  <c:v>281.72000000000003</c:v>
                </c:pt>
                <c:pt idx="6">
                  <c:v>307.81035795887283</c:v>
                </c:pt>
                <c:pt idx="7">
                  <c:v>322.22326064382139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DC26-4F12-AA2F-ABA8A2C67D7C}"/>
            </c:ext>
          </c:extLst>
        </c:ser>
        <c:ser>
          <c:idx val="7"/>
          <c:order val="9"/>
          <c:tx>
            <c:strRef>
              <c:f>sociālā_drošība!$K$146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CCFF"/>
              </a:solidFill>
              <a:ln>
                <a:solidFill>
                  <a:srgbClr val="00CCFF"/>
                </a:solidFill>
                <a:prstDash val="solid"/>
              </a:ln>
            </c:spPr>
          </c:marker>
          <c:cat>
            <c:strRef>
              <c:f>sociālā_drošība!$A$147:$A$165</c:f>
              <c:strCach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sociālā_drošība!$K$147:$K$165</c:f>
              <c:numCache>
                <c:formatCode>0</c:formatCode>
                <c:ptCount val="11"/>
                <c:pt idx="0">
                  <c:v>79.900000000000006</c:v>
                </c:pt>
                <c:pt idx="1">
                  <c:v>148.9</c:v>
                </c:pt>
                <c:pt idx="2">
                  <c:v>103.268</c:v>
                </c:pt>
                <c:pt idx="3">
                  <c:v>100.5</c:v>
                </c:pt>
                <c:pt idx="4">
                  <c:v>96.56</c:v>
                </c:pt>
                <c:pt idx="5">
                  <c:v>92.96</c:v>
                </c:pt>
                <c:pt idx="6">
                  <c:v>90.677800744109135</c:v>
                </c:pt>
                <c:pt idx="7">
                  <c:v>90.646294555090179</c:v>
                </c:pt>
                <c:pt idx="8">
                  <c:v>91.416331765711845</c:v>
                </c:pt>
                <c:pt idx="9">
                  <c:v>140.93810859877865</c:v>
                </c:pt>
                <c:pt idx="10">
                  <c:v>156.68291830493666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C26-4F12-AA2F-ABA8A2C67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1945888"/>
        <c:axId val="-1571951872"/>
      </c:lineChart>
      <c:catAx>
        <c:axId val="-157194588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71951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71951872"/>
        <c:scaling>
          <c:orientation val="minMax"/>
          <c:max val="1000"/>
          <c:min val="3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crossAx val="-1571945888"/>
        <c:crosses val="autoZero"/>
        <c:crossBetween val="between"/>
        <c:majorUnit val="97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>
                <a:solidFill>
                  <a:schemeClr val="tx1"/>
                </a:solidFill>
              </a:rPr>
              <a:t>Pašvaldības sociālo pabalstu saņēmēju skaita īpatsvars iedzīvotāju kopskaitā (%)</a:t>
            </a:r>
          </a:p>
        </c:rich>
      </c:tx>
      <c:layout>
        <c:manualLayout>
          <c:xMode val="edge"/>
          <c:yMode val="edge"/>
          <c:x val="0.11896359628141949"/>
          <c:y val="1.1013324826933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49783470894491"/>
          <c:y val="6.3769707770362422E-2"/>
          <c:w val="0.85355418911858627"/>
          <c:h val="0.47819806837870749"/>
        </c:manualLayout>
      </c:layout>
      <c:lineChart>
        <c:grouping val="standard"/>
        <c:varyColors val="0"/>
        <c:ser>
          <c:idx val="0"/>
          <c:order val="0"/>
          <c:tx>
            <c:strRef>
              <c:f>sociālā_drošība!$B$189</c:f>
              <c:strCache>
                <c:ptCount val="1"/>
                <c:pt idx="0">
                  <c:v>Rīga</c:v>
                </c:pt>
              </c:strCache>
            </c:strRef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333333"/>
              </a:solidFill>
              <a:ln>
                <a:solidFill>
                  <a:srgbClr val="333333"/>
                </a:solidFill>
                <a:prstDash val="solid"/>
              </a:ln>
            </c:spPr>
          </c:marker>
          <c:cat>
            <c:strRef>
              <c:f>sociālā_drošība!$A$190:$A$209</c:f>
              <c:strCach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sociālā_drošība!$B$190:$B$209</c:f>
              <c:numCache>
                <c:formatCode>General</c:formatCode>
                <c:ptCount val="11"/>
                <c:pt idx="0" formatCode="0.0">
                  <c:v>12.4</c:v>
                </c:pt>
                <c:pt idx="1">
                  <c:v>9.3000000000000007</c:v>
                </c:pt>
                <c:pt idx="2" formatCode="0.0">
                  <c:v>4.8460000000000001</c:v>
                </c:pt>
                <c:pt idx="3">
                  <c:v>3.3</c:v>
                </c:pt>
                <c:pt idx="4">
                  <c:v>2.6</c:v>
                </c:pt>
                <c:pt idx="5">
                  <c:v>2.2000000000000002</c:v>
                </c:pt>
                <c:pt idx="6" formatCode="0.0">
                  <c:v>2.0293647517797182</c:v>
                </c:pt>
                <c:pt idx="7" formatCode="0.0">
                  <c:v>1.9981516974771323</c:v>
                </c:pt>
                <c:pt idx="8" formatCode="0.0">
                  <c:v>1.9227404333429072</c:v>
                </c:pt>
                <c:pt idx="9" formatCode="0.0">
                  <c:v>5.5958351996508551</c:v>
                </c:pt>
                <c:pt idx="10" formatCode="0.0">
                  <c:v>4.6308029599866503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A2E-46A3-8F5A-5FA316DE1707}"/>
            </c:ext>
          </c:extLst>
        </c:ser>
        <c:ser>
          <c:idx val="1"/>
          <c:order val="1"/>
          <c:tx>
            <c:strRef>
              <c:f>sociālā_drošība!$C$189</c:f>
              <c:strCache>
                <c:ptCount val="1"/>
                <c:pt idx="0">
                  <c:v>Daugavpils</c:v>
                </c:pt>
              </c:strCache>
            </c:strRef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sociālā_drošība!$A$190:$A$209</c:f>
              <c:strCach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sociālā_drošība!$C$190:$C$209</c:f>
              <c:numCache>
                <c:formatCode>General</c:formatCode>
                <c:ptCount val="11"/>
                <c:pt idx="0" formatCode="0.0">
                  <c:v>30.4</c:v>
                </c:pt>
                <c:pt idx="1">
                  <c:v>14.5</c:v>
                </c:pt>
                <c:pt idx="2" formatCode="0.0">
                  <c:v>13.443</c:v>
                </c:pt>
                <c:pt idx="3">
                  <c:v>13.7</c:v>
                </c:pt>
                <c:pt idx="4">
                  <c:v>13.7</c:v>
                </c:pt>
                <c:pt idx="5">
                  <c:v>13.5</c:v>
                </c:pt>
                <c:pt idx="6" formatCode="0.0">
                  <c:v>12.645345294103308</c:v>
                </c:pt>
                <c:pt idx="7" formatCode="0.0">
                  <c:v>12.613640591861287</c:v>
                </c:pt>
                <c:pt idx="8" formatCode="0.0">
                  <c:v>14.198685540950455</c:v>
                </c:pt>
                <c:pt idx="9" formatCode="0.0">
                  <c:v>12.571972098922005</c:v>
                </c:pt>
                <c:pt idx="10" formatCode="0.0">
                  <c:v>10.899883031915577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DA2E-46A3-8F5A-5FA316DE1707}"/>
            </c:ext>
          </c:extLst>
        </c:ser>
        <c:ser>
          <c:idx val="2"/>
          <c:order val="2"/>
          <c:tx>
            <c:strRef>
              <c:f>sociālā_drošība!$D$189</c:f>
              <c:strCache>
                <c:ptCount val="1"/>
                <c:pt idx="0">
                  <c:v>Jelgava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sociālā_drošība!$A$190:$A$209</c:f>
              <c:strCach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sociālā_drošība!$D$190:$D$209</c:f>
              <c:numCache>
                <c:formatCode>General</c:formatCode>
                <c:ptCount val="11"/>
                <c:pt idx="0" formatCode="0.0">
                  <c:v>10.8</c:v>
                </c:pt>
                <c:pt idx="1">
                  <c:v>15.5</c:v>
                </c:pt>
                <c:pt idx="2" formatCode="0.0">
                  <c:v>10.007999999999999</c:v>
                </c:pt>
                <c:pt idx="3">
                  <c:v>5.3</c:v>
                </c:pt>
                <c:pt idx="4">
                  <c:v>4.5</c:v>
                </c:pt>
                <c:pt idx="5">
                  <c:v>3.9</c:v>
                </c:pt>
                <c:pt idx="6" formatCode="0.0">
                  <c:v>3.0840854767935504</c:v>
                </c:pt>
                <c:pt idx="7" formatCode="0.0">
                  <c:v>3.4751337284950128</c:v>
                </c:pt>
                <c:pt idx="8" formatCode="0.0">
                  <c:v>3.2617837422752038</c:v>
                </c:pt>
                <c:pt idx="9" formatCode="0.0">
                  <c:v>5.0222481581442846</c:v>
                </c:pt>
                <c:pt idx="10" formatCode="0.0">
                  <c:v>3.9761613133215108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DA2E-46A3-8F5A-5FA316DE1707}"/>
            </c:ext>
          </c:extLst>
        </c:ser>
        <c:ser>
          <c:idx val="7"/>
          <c:order val="3"/>
          <c:tx>
            <c:strRef>
              <c:f>sociālā_drošība!$E$189</c:f>
              <c:strCache>
                <c:ptCount val="1"/>
                <c:pt idx="0">
                  <c:v>Jēkabpils</c:v>
                </c:pt>
              </c:strCache>
            </c:strRef>
          </c:tx>
          <c:spPr>
            <a:ln w="12700">
              <a:solidFill>
                <a:schemeClr val="accent6">
                  <a:lumMod val="50000"/>
                </a:schemeClr>
              </a:solidFill>
            </a:ln>
          </c:spPr>
          <c:marker>
            <c:symbol val="circle"/>
            <c:size val="3"/>
            <c:spPr>
              <a:solidFill>
                <a:schemeClr val="accent6">
                  <a:lumMod val="50000"/>
                </a:schemeClr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cat>
            <c:strRef>
              <c:f>sociālā_drošība!$A$190:$A$209</c:f>
              <c:strCach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sociālā_drošība!$E$190:$E$209</c:f>
              <c:numCache>
                <c:formatCode>General</c:formatCode>
                <c:ptCount val="11"/>
                <c:pt idx="2" formatCode="0.0">
                  <c:v>10.638</c:v>
                </c:pt>
                <c:pt idx="3">
                  <c:v>9.3000000000000007</c:v>
                </c:pt>
                <c:pt idx="4">
                  <c:v>8.6999999999999993</c:v>
                </c:pt>
                <c:pt idx="5">
                  <c:v>8.4</c:v>
                </c:pt>
                <c:pt idx="6" formatCode="0.0">
                  <c:v>7.2099598686610724</c:v>
                </c:pt>
                <c:pt idx="7" formatCode="0.0">
                  <c:v>6.6161172499884406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DA2E-46A3-8F5A-5FA316DE1707}"/>
            </c:ext>
          </c:extLst>
        </c:ser>
        <c:ser>
          <c:idx val="3"/>
          <c:order val="4"/>
          <c:tx>
            <c:strRef>
              <c:f>sociālā_drošība!$F$189</c:f>
              <c:strCache>
                <c:ptCount val="1"/>
                <c:pt idx="0">
                  <c:v>Jūrmala</c:v>
                </c:pt>
              </c:strCache>
            </c:strRef>
          </c:tx>
          <c:spPr>
            <a:ln w="12700">
              <a:solidFill>
                <a:srgbClr val="FF990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Ref>
              <c:f>sociālā_drošība!$A$190:$A$209</c:f>
              <c:strCach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sociālā_drošība!$F$190:$F$209</c:f>
              <c:numCache>
                <c:formatCode>General</c:formatCode>
                <c:ptCount val="11"/>
                <c:pt idx="0" formatCode="0.0">
                  <c:v>10.3</c:v>
                </c:pt>
                <c:pt idx="1">
                  <c:v>8.9</c:v>
                </c:pt>
                <c:pt idx="2" formatCode="0.0">
                  <c:v>2.8130000000000002</c:v>
                </c:pt>
                <c:pt idx="3">
                  <c:v>2.1</c:v>
                </c:pt>
                <c:pt idx="4">
                  <c:v>1.9</c:v>
                </c:pt>
                <c:pt idx="5">
                  <c:v>1.8</c:v>
                </c:pt>
                <c:pt idx="6" formatCode="0.0">
                  <c:v>1.5215247449030933</c:v>
                </c:pt>
                <c:pt idx="7" formatCode="0.0">
                  <c:v>1.6776787135806401</c:v>
                </c:pt>
                <c:pt idx="8" formatCode="0.0">
                  <c:v>1.9461640394770674</c:v>
                </c:pt>
                <c:pt idx="9" formatCode="0.0">
                  <c:v>4.4685093240548888</c:v>
                </c:pt>
                <c:pt idx="10" formatCode="0.0">
                  <c:v>2.7361276220424129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A2E-46A3-8F5A-5FA316DE1707}"/>
            </c:ext>
          </c:extLst>
        </c:ser>
        <c:ser>
          <c:idx val="4"/>
          <c:order val="5"/>
          <c:tx>
            <c:strRef>
              <c:f>sociālā_drošība!$G$189</c:f>
              <c:strCache>
                <c:ptCount val="1"/>
                <c:pt idx="0">
                  <c:v>Liepāja</c:v>
                </c:pt>
              </c:strCache>
            </c:strRef>
          </c:tx>
          <c:spPr>
            <a:ln w="12700">
              <a:solidFill>
                <a:srgbClr val="C00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sociālā_drošība!$A$190:$A$209</c:f>
              <c:strCach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sociālā_drošība!$G$190:$G$209</c:f>
              <c:numCache>
                <c:formatCode>General</c:formatCode>
                <c:ptCount val="11"/>
                <c:pt idx="0" formatCode="0.0">
                  <c:v>25.6</c:v>
                </c:pt>
                <c:pt idx="1">
                  <c:v>19.2</c:v>
                </c:pt>
                <c:pt idx="2" formatCode="0.0">
                  <c:v>11.035</c:v>
                </c:pt>
                <c:pt idx="3">
                  <c:v>10.7</c:v>
                </c:pt>
                <c:pt idx="4">
                  <c:v>10.1</c:v>
                </c:pt>
                <c:pt idx="5">
                  <c:v>8.8000000000000007</c:v>
                </c:pt>
                <c:pt idx="6" formatCode="0.0">
                  <c:v>7.7186838841467864</c:v>
                </c:pt>
                <c:pt idx="7" formatCode="0.0">
                  <c:v>6.7138485080336645</c:v>
                </c:pt>
                <c:pt idx="8" formatCode="0.0">
                  <c:v>5.3384798099762474</c:v>
                </c:pt>
                <c:pt idx="9" formatCode="0.0">
                  <c:v>7.0295730980205118</c:v>
                </c:pt>
                <c:pt idx="10" formatCode="0.0">
                  <c:v>5.1844631073785239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DA2E-46A3-8F5A-5FA316DE1707}"/>
            </c:ext>
          </c:extLst>
        </c:ser>
        <c:ser>
          <c:idx val="5"/>
          <c:order val="6"/>
          <c:tx>
            <c:strRef>
              <c:f>sociālā_drošība!$H$189</c:f>
              <c:strCache>
                <c:ptCount val="1"/>
                <c:pt idx="0">
                  <c:v>Rēzekne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00B050"/>
              </a:solidFill>
              <a:ln>
                <a:solidFill>
                  <a:srgbClr val="00B050"/>
                </a:solidFill>
                <a:prstDash val="solid"/>
              </a:ln>
              <a:scene3d>
                <a:camera prst="orthographicFront"/>
                <a:lightRig rig="threePt" dir="t"/>
              </a:scene3d>
              <a:sp3d/>
            </c:spPr>
          </c:marker>
          <c:cat>
            <c:strRef>
              <c:f>sociālā_drošība!$A$190:$A$209</c:f>
              <c:strCach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sociālā_drošība!$H$190:$H$209</c:f>
              <c:numCache>
                <c:formatCode>General</c:formatCode>
                <c:ptCount val="11"/>
                <c:pt idx="0" formatCode="0.0">
                  <c:v>7.3</c:v>
                </c:pt>
                <c:pt idx="1">
                  <c:v>18.3</c:v>
                </c:pt>
                <c:pt idx="2" formatCode="0.0">
                  <c:v>14.563000000000001</c:v>
                </c:pt>
                <c:pt idx="3">
                  <c:v>14.3</c:v>
                </c:pt>
                <c:pt idx="4">
                  <c:v>14.6</c:v>
                </c:pt>
                <c:pt idx="5">
                  <c:v>15.4</c:v>
                </c:pt>
                <c:pt idx="6" formatCode="0.0">
                  <c:v>13.120631586571543</c:v>
                </c:pt>
                <c:pt idx="7" formatCode="0.0">
                  <c:v>12.202392041432244</c:v>
                </c:pt>
                <c:pt idx="8" formatCode="0.0">
                  <c:v>11.087194592349231</c:v>
                </c:pt>
                <c:pt idx="9" formatCode="0.0">
                  <c:v>13.151110774129956</c:v>
                </c:pt>
                <c:pt idx="10" formatCode="0.0">
                  <c:v>12.728177260724811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6-DA2E-46A3-8F5A-5FA316DE1707}"/>
            </c:ext>
          </c:extLst>
        </c:ser>
        <c:ser>
          <c:idx val="8"/>
          <c:order val="7"/>
          <c:tx>
            <c:strRef>
              <c:f>sociālā_drošība!$I$189</c:f>
              <c:strCache>
                <c:ptCount val="1"/>
                <c:pt idx="0">
                  <c:v>Valmiera</c:v>
                </c:pt>
              </c:strCache>
            </c:strRef>
          </c:tx>
          <c:spPr>
            <a:ln w="12700">
              <a:solidFill>
                <a:srgbClr val="7030A0"/>
              </a:solidFill>
            </a:ln>
          </c:spPr>
          <c:marker>
            <c:symbol val="circle"/>
            <c:size val="3"/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cat>
            <c:strRef>
              <c:f>sociālā_drošība!$A$190:$A$209</c:f>
              <c:strCach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sociālā_drošība!$I$190:$I$209</c:f>
              <c:numCache>
                <c:formatCode>General</c:formatCode>
                <c:ptCount val="11"/>
                <c:pt idx="2" formatCode="0.0">
                  <c:v>12.715999999999999</c:v>
                </c:pt>
                <c:pt idx="3">
                  <c:v>10.6</c:v>
                </c:pt>
                <c:pt idx="4">
                  <c:v>7.4</c:v>
                </c:pt>
                <c:pt idx="5">
                  <c:v>6.2</c:v>
                </c:pt>
                <c:pt idx="6" formatCode="0.0">
                  <c:v>5.6963123644251619</c:v>
                </c:pt>
                <c:pt idx="7" formatCode="0.0">
                  <c:v>4.1922423925819512</c:v>
                </c:pt>
                <c:pt idx="9" formatCode="0.0">
                  <c:v>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DA2E-46A3-8F5A-5FA316DE1707}"/>
            </c:ext>
          </c:extLst>
        </c:ser>
        <c:ser>
          <c:idx val="6"/>
          <c:order val="8"/>
          <c:tx>
            <c:strRef>
              <c:f>sociālā_drošība!$J$189</c:f>
              <c:strCache>
                <c:ptCount val="1"/>
                <c:pt idx="0">
                  <c:v>Ventspils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circle"/>
            <c:size val="3"/>
            <c:spPr>
              <a:solidFill>
                <a:srgbClr val="FF99CC"/>
              </a:solidFill>
              <a:ln>
                <a:solidFill>
                  <a:srgbClr val="FF99CC"/>
                </a:solidFill>
                <a:prstDash val="solid"/>
              </a:ln>
            </c:spPr>
          </c:marker>
          <c:cat>
            <c:strRef>
              <c:f>sociālā_drošība!$A$190:$A$209</c:f>
              <c:strCache>
                <c:ptCount val="11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strCache>
            </c:strRef>
          </c:cat>
          <c:val>
            <c:numRef>
              <c:f>sociālā_drošība!$J$190:$J$209</c:f>
              <c:numCache>
                <c:formatCode>General</c:formatCode>
                <c:ptCount val="11"/>
                <c:pt idx="0" formatCode="0.0">
                  <c:v>28.9</c:v>
                </c:pt>
                <c:pt idx="1">
                  <c:v>23.7</c:v>
                </c:pt>
                <c:pt idx="2" formatCode="0.0">
                  <c:v>37.584000000000003</c:v>
                </c:pt>
                <c:pt idx="3">
                  <c:v>37.9</c:v>
                </c:pt>
                <c:pt idx="4">
                  <c:v>37.700000000000003</c:v>
                </c:pt>
                <c:pt idx="5">
                  <c:v>36.799999999999997</c:v>
                </c:pt>
                <c:pt idx="6" formatCode="0.0">
                  <c:v>35.672152421400341</c:v>
                </c:pt>
                <c:pt idx="7" formatCode="0.0">
                  <c:v>35.056334651803908</c:v>
                </c:pt>
                <c:pt idx="8" formatCode="0.0">
                  <c:v>35.487786375360344</c:v>
                </c:pt>
                <c:pt idx="9" formatCode="0.0">
                  <c:v>36.779167172514263</c:v>
                </c:pt>
                <c:pt idx="10" formatCode="0.0">
                  <c:v>35.070785070785071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8-DA2E-46A3-8F5A-5FA316DE1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1936640"/>
        <c:axId val="-1571960032"/>
      </c:lineChart>
      <c:catAx>
        <c:axId val="-157193664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71960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71960032"/>
        <c:scaling>
          <c:orientation val="minMax"/>
          <c:max val="40"/>
          <c:min val="0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0.0" sourceLinked="1"/>
        <c:majorTickMark val="out"/>
        <c:minorTickMark val="none"/>
        <c:tickLblPos val="nextTo"/>
        <c:crossAx val="-1571936640"/>
        <c:crosses val="autoZero"/>
        <c:crossBetween val="between"/>
        <c:majorUnit val="4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chemeClr val="tx1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tx1"/>
                </a:solidFill>
              </a:defRPr>
            </a:pPr>
            <a:r>
              <a:rPr lang="lv-LV" sz="1200" b="0">
                <a:solidFill>
                  <a:schemeClr val="tx1"/>
                </a:solidFill>
              </a:rPr>
              <a:t>Valsts sociālā nodrošinājuma pabalsta un pensiju</a:t>
            </a:r>
            <a:r>
              <a:rPr lang="lv-LV" sz="1200" b="0" baseline="0">
                <a:solidFill>
                  <a:schemeClr val="tx1"/>
                </a:solidFill>
              </a:rPr>
              <a:t> saņēmēju skaits Liepājā </a:t>
            </a:r>
            <a:endParaRPr lang="lv-LV" sz="1200" b="0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1489303837020372"/>
          <c:y val="2.4922146169637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0398067124726293"/>
          <c:y val="7.7285030729183538E-2"/>
          <c:w val="0.76339115549265213"/>
          <c:h val="0.5941686651364211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sociālā_drošība!$C$26:$C$27</c:f>
              <c:strCache>
                <c:ptCount val="2"/>
                <c:pt idx="0">
                  <c:v>invaliditātes pensijas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sociālā_drošība!$A$46:$A$51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sociālā_drošība!$C$46:$C$51</c:f>
              <c:numCache>
                <c:formatCode>#,##0</c:formatCode>
                <c:ptCount val="6"/>
                <c:pt idx="0">
                  <c:v>2434</c:v>
                </c:pt>
                <c:pt idx="1">
                  <c:v>2425</c:v>
                </c:pt>
                <c:pt idx="2">
                  <c:v>2446</c:v>
                </c:pt>
                <c:pt idx="3">
                  <c:v>2483</c:v>
                </c:pt>
                <c:pt idx="4">
                  <c:v>2512</c:v>
                </c:pt>
                <c:pt idx="5" formatCode="General">
                  <c:v>2492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3D-41F3-88A6-44A0BA355F32}"/>
            </c:ext>
          </c:extLst>
        </c:ser>
        <c:ser>
          <c:idx val="2"/>
          <c:order val="2"/>
          <c:tx>
            <c:strRef>
              <c:f>sociālā_drošība!$D$26:$D$27</c:f>
              <c:strCache>
                <c:ptCount val="2"/>
                <c:pt idx="0">
                  <c:v>apgādnieka zaudējuma pensijas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sociālā_drošība!$A$46:$A$51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sociālā_drošība!$D$46:$D$51</c:f>
              <c:numCache>
                <c:formatCode>General</c:formatCode>
                <c:ptCount val="6"/>
                <c:pt idx="0">
                  <c:v>616</c:v>
                </c:pt>
                <c:pt idx="1">
                  <c:v>593</c:v>
                </c:pt>
                <c:pt idx="2">
                  <c:v>585</c:v>
                </c:pt>
                <c:pt idx="3">
                  <c:v>565</c:v>
                </c:pt>
                <c:pt idx="4">
                  <c:v>569</c:v>
                </c:pt>
                <c:pt idx="5">
                  <c:v>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3D-41F3-88A6-44A0BA355F32}"/>
            </c:ext>
          </c:extLst>
        </c:ser>
        <c:ser>
          <c:idx val="3"/>
          <c:order val="3"/>
          <c:tx>
            <c:strRef>
              <c:f>sociālā_drošība!$E$26:$E$27</c:f>
              <c:strCache>
                <c:ptCount val="2"/>
                <c:pt idx="0">
                  <c:v>izdienas pensijas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sociālā_drošība!$A$46:$A$51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sociālā_drošība!$E$46:$E$51</c:f>
              <c:numCache>
                <c:formatCode>General</c:formatCode>
                <c:ptCount val="6"/>
                <c:pt idx="0">
                  <c:v>390</c:v>
                </c:pt>
                <c:pt idx="1">
                  <c:v>385</c:v>
                </c:pt>
                <c:pt idx="2">
                  <c:v>388</c:v>
                </c:pt>
                <c:pt idx="3">
                  <c:v>398</c:v>
                </c:pt>
                <c:pt idx="4">
                  <c:v>402</c:v>
                </c:pt>
                <c:pt idx="5">
                  <c:v>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3D-41F3-88A6-44A0BA355F32}"/>
            </c:ext>
          </c:extLst>
        </c:ser>
        <c:ser>
          <c:idx val="4"/>
          <c:order val="4"/>
          <c:tx>
            <c:strRef>
              <c:f>sociālā_drošība!$F$26:$F$27</c:f>
              <c:strCache>
                <c:ptCount val="2"/>
                <c:pt idx="0">
                  <c:v>valsts soc.
nodrošinājuma
pabalsts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sociālā_drošība!$A$46:$A$51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sociālā_drošība!$F$46:$F$51</c:f>
              <c:numCache>
                <c:formatCode>General</c:formatCode>
                <c:ptCount val="6"/>
                <c:pt idx="0">
                  <c:v>642</c:v>
                </c:pt>
                <c:pt idx="1">
                  <c:v>662</c:v>
                </c:pt>
                <c:pt idx="2">
                  <c:v>682</c:v>
                </c:pt>
                <c:pt idx="3">
                  <c:v>708</c:v>
                </c:pt>
                <c:pt idx="4">
                  <c:v>773</c:v>
                </c:pt>
                <c:pt idx="5">
                  <c:v>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3D-41F3-88A6-44A0BA355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71949152"/>
        <c:axId val="-1571937728"/>
      </c:barChart>
      <c:lineChart>
        <c:grouping val="standard"/>
        <c:varyColors val="0"/>
        <c:ser>
          <c:idx val="0"/>
          <c:order val="0"/>
          <c:tx>
            <c:strRef>
              <c:f>sociālā_drošība!$B$26:$B$27</c:f>
              <c:strCache>
                <c:ptCount val="2"/>
                <c:pt idx="0">
                  <c:v>vecuma pensijas</c:v>
                </c:pt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numRef>
              <c:f>sociālā_drošība!$A$46:$A$51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sociālā_drošība!$B$46:$B$51</c:f>
              <c:numCache>
                <c:formatCode>#,##0</c:formatCode>
                <c:ptCount val="6"/>
                <c:pt idx="0">
                  <c:v>16215</c:v>
                </c:pt>
                <c:pt idx="1">
                  <c:v>15971</c:v>
                </c:pt>
                <c:pt idx="2">
                  <c:v>15592</c:v>
                </c:pt>
                <c:pt idx="3">
                  <c:v>15398</c:v>
                </c:pt>
                <c:pt idx="4">
                  <c:v>15364</c:v>
                </c:pt>
                <c:pt idx="5" formatCode="General">
                  <c:v>15219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53D-41F3-88A6-44A0BA355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571942080"/>
        <c:axId val="-1571940992"/>
      </c:lineChart>
      <c:catAx>
        <c:axId val="-157194915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General" sourceLinked="1"/>
        <c:majorTickMark val="none"/>
        <c:minorTickMark val="none"/>
        <c:tickLblPos val="nextTo"/>
        <c:crossAx val="-1571937728"/>
        <c:crosses val="autoZero"/>
        <c:auto val="1"/>
        <c:lblAlgn val="ctr"/>
        <c:lblOffset val="100"/>
        <c:noMultiLvlLbl val="0"/>
      </c:catAx>
      <c:valAx>
        <c:axId val="-1571937728"/>
        <c:scaling>
          <c:orientation val="minMax"/>
          <c:max val="3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bg1">
                    <a:lumMod val="75000"/>
                  </a:schemeClr>
                </a:solidFill>
              </a:defRPr>
            </a:pPr>
            <a:endParaRPr lang="lv-LV"/>
          </a:p>
        </c:txPr>
        <c:crossAx val="-1571949152"/>
        <c:crosses val="autoZero"/>
        <c:crossBetween val="between"/>
        <c:majorUnit val="500"/>
      </c:valAx>
      <c:valAx>
        <c:axId val="-15719409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solidFill>
                  <a:schemeClr val="bg1">
                    <a:lumMod val="50000"/>
                  </a:schemeClr>
                </a:solidFill>
              </a:defRPr>
            </a:pPr>
            <a:endParaRPr lang="lv-LV"/>
          </a:p>
        </c:txPr>
        <c:crossAx val="-1571942080"/>
        <c:crosses val="max"/>
        <c:crossBetween val="between"/>
      </c:valAx>
      <c:catAx>
        <c:axId val="-157194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57194099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900">
                <a:solidFill>
                  <a:schemeClr val="tx1"/>
                </a:solidFill>
              </a:defRPr>
            </a:pPr>
            <a:endParaRPr lang="lv-LV"/>
          </a:p>
        </c:txPr>
      </c:dTable>
      <c:spPr>
        <a:ln>
          <a:solidFill>
            <a:schemeClr val="bg1">
              <a:lumMod val="7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>
                <a:solidFill>
                  <a:schemeClr val="tx1"/>
                </a:solidFill>
              </a:defRPr>
            </a:pPr>
            <a:r>
              <a:rPr lang="lv-LV" sz="1200" b="0">
                <a:solidFill>
                  <a:schemeClr val="tx1"/>
                </a:solidFill>
              </a:rPr>
              <a:t>Vidējā</a:t>
            </a:r>
            <a:r>
              <a:rPr lang="lv-LV" sz="1200" b="0" baseline="0">
                <a:solidFill>
                  <a:schemeClr val="tx1"/>
                </a:solidFill>
              </a:rPr>
              <a:t> izmaksājamā pensija un vidējais valsts sociālā nodrošinājuma pabalsts Liepājā , (EUR)</a:t>
            </a:r>
            <a:endParaRPr lang="lv-LV" sz="1200" b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6842039638156869"/>
          <c:y val="9.386624771666012E-2"/>
          <c:w val="0.82366194724471797"/>
          <c:h val="0.464330022880156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sociālā_drošība!$A$79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solidFill>
                <a:schemeClr val="accent6">
                  <a:lumMod val="75000"/>
                </a:schemeClr>
              </a:solidFill>
            </a:ln>
          </c:spPr>
          <c:invertIfNegative val="0"/>
          <c:cat>
            <c:strRef>
              <c:f>sociālā_drošība!$C$63:$H$63</c:f>
              <c:strCache>
                <c:ptCount val="6"/>
                <c:pt idx="0">
                  <c:v>visi pensiju veidi kopā</c:v>
                </c:pt>
                <c:pt idx="1">
                  <c:v>vecuma pensija</c:v>
                </c:pt>
                <c:pt idx="2">
                  <c:v>invaliditātes pensija</c:v>
                </c:pt>
                <c:pt idx="3">
                  <c:v>apgādnieka zaudējuma pensija</c:v>
                </c:pt>
                <c:pt idx="4">
                  <c:v>izdienas pensija</c:v>
                </c:pt>
                <c:pt idx="5">
                  <c:v>valsts sociālā nodrošinājuma pabalsts</c:v>
                </c:pt>
              </c:strCache>
            </c:strRef>
          </c:cat>
          <c:val>
            <c:numRef>
              <c:f>sociālā_drošība!$C$79:$H$79</c:f>
              <c:numCache>
                <c:formatCode>0</c:formatCode>
                <c:ptCount val="6"/>
                <c:pt idx="0">
                  <c:v>319.22000000000003</c:v>
                </c:pt>
                <c:pt idx="1">
                  <c:v>340.71</c:v>
                </c:pt>
                <c:pt idx="2">
                  <c:v>201.16</c:v>
                </c:pt>
                <c:pt idx="3">
                  <c:v>180.7</c:v>
                </c:pt>
                <c:pt idx="4">
                  <c:v>371.95</c:v>
                </c:pt>
                <c:pt idx="5">
                  <c:v>106.28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A-4290-91BB-45353ABEA158}"/>
            </c:ext>
          </c:extLst>
        </c:ser>
        <c:ser>
          <c:idx val="1"/>
          <c:order val="1"/>
          <c:tx>
            <c:strRef>
              <c:f>sociālā_drošība!$A$80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solidFill>
                <a:srgbClr val="7030A0"/>
              </a:solidFill>
            </a:ln>
          </c:spPr>
          <c:invertIfNegative val="0"/>
          <c:cat>
            <c:strRef>
              <c:f>sociālā_drošība!$C$63:$H$63</c:f>
              <c:strCache>
                <c:ptCount val="6"/>
                <c:pt idx="0">
                  <c:v>visi pensiju veidi kopā</c:v>
                </c:pt>
                <c:pt idx="1">
                  <c:v>vecuma pensija</c:v>
                </c:pt>
                <c:pt idx="2">
                  <c:v>invaliditātes pensija</c:v>
                </c:pt>
                <c:pt idx="3">
                  <c:v>apgādnieka zaudējuma pensija</c:v>
                </c:pt>
                <c:pt idx="4">
                  <c:v>izdienas pensija</c:v>
                </c:pt>
                <c:pt idx="5">
                  <c:v>valsts sociālā nodrošinājuma pabalsts</c:v>
                </c:pt>
              </c:strCache>
            </c:strRef>
          </c:cat>
          <c:val>
            <c:numRef>
              <c:f>sociālā_drošība!$C$80:$H$80</c:f>
              <c:numCache>
                <c:formatCode>0</c:formatCode>
                <c:ptCount val="6"/>
                <c:pt idx="0">
                  <c:v>343.93</c:v>
                </c:pt>
                <c:pt idx="1">
                  <c:v>367.61</c:v>
                </c:pt>
                <c:pt idx="2">
                  <c:v>213.56</c:v>
                </c:pt>
                <c:pt idx="3">
                  <c:v>191.77</c:v>
                </c:pt>
                <c:pt idx="4">
                  <c:v>414.32</c:v>
                </c:pt>
                <c:pt idx="5">
                  <c:v>122.83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9A-4290-91BB-45353ABEA158}"/>
            </c:ext>
          </c:extLst>
        </c:ser>
        <c:ser>
          <c:idx val="2"/>
          <c:order val="2"/>
          <c:tx>
            <c:strRef>
              <c:f>sociālā_drošība!$A$81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solidFill>
                <a:srgbClr val="00B0F0"/>
              </a:solidFill>
            </a:ln>
          </c:spPr>
          <c:invertIfNegative val="0"/>
          <c:cat>
            <c:strRef>
              <c:f>sociālā_drošība!$C$63:$H$63</c:f>
              <c:strCache>
                <c:ptCount val="6"/>
                <c:pt idx="0">
                  <c:v>visi pensiju veidi kopā</c:v>
                </c:pt>
                <c:pt idx="1">
                  <c:v>vecuma pensija</c:v>
                </c:pt>
                <c:pt idx="2">
                  <c:v>invaliditātes pensija</c:v>
                </c:pt>
                <c:pt idx="3">
                  <c:v>apgādnieka zaudējuma pensija</c:v>
                </c:pt>
                <c:pt idx="4">
                  <c:v>izdienas pensija</c:v>
                </c:pt>
                <c:pt idx="5">
                  <c:v>valsts sociālā nodrošinājuma pabalsts</c:v>
                </c:pt>
              </c:strCache>
            </c:strRef>
          </c:cat>
          <c:val>
            <c:numRef>
              <c:f>sociālā_drošība!$C$81:$H$81</c:f>
              <c:numCache>
                <c:formatCode>0</c:formatCode>
                <c:ptCount val="6"/>
                <c:pt idx="0">
                  <c:v>369.26</c:v>
                </c:pt>
                <c:pt idx="1">
                  <c:v>391.68</c:v>
                </c:pt>
                <c:pt idx="2">
                  <c:v>247.46</c:v>
                </c:pt>
                <c:pt idx="3">
                  <c:v>227.03</c:v>
                </c:pt>
                <c:pt idx="4">
                  <c:v>440.81</c:v>
                </c:pt>
                <c:pt idx="5">
                  <c:v>175.51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9A-4290-91BB-45353ABEA158}"/>
            </c:ext>
          </c:extLst>
        </c:ser>
        <c:ser>
          <c:idx val="3"/>
          <c:order val="3"/>
          <c:tx>
            <c:strRef>
              <c:f>sociālā_drošība!$A$82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solidFill>
                <a:srgbClr val="C00000"/>
              </a:solidFill>
            </a:ln>
          </c:spPr>
          <c:invertIfNegative val="0"/>
          <c:cat>
            <c:strRef>
              <c:f>sociālā_drošība!$C$63:$H$63</c:f>
              <c:strCache>
                <c:ptCount val="6"/>
                <c:pt idx="0">
                  <c:v>visi pensiju veidi kopā</c:v>
                </c:pt>
                <c:pt idx="1">
                  <c:v>vecuma pensija</c:v>
                </c:pt>
                <c:pt idx="2">
                  <c:v>invaliditātes pensija</c:v>
                </c:pt>
                <c:pt idx="3">
                  <c:v>apgādnieka zaudējuma pensija</c:v>
                </c:pt>
                <c:pt idx="4">
                  <c:v>izdienas pensija</c:v>
                </c:pt>
                <c:pt idx="5">
                  <c:v>valsts sociālā nodrošinājuma pabalsts</c:v>
                </c:pt>
              </c:strCache>
            </c:strRef>
          </c:cat>
          <c:val>
            <c:numRef>
              <c:f>sociālā_drošība!$C$82:$H$82</c:f>
              <c:numCache>
                <c:formatCode>0</c:formatCode>
                <c:ptCount val="6"/>
                <c:pt idx="0">
                  <c:v>422.59</c:v>
                </c:pt>
                <c:pt idx="1">
                  <c:v>449.9</c:v>
                </c:pt>
                <c:pt idx="2">
                  <c:v>277.48</c:v>
                </c:pt>
                <c:pt idx="3">
                  <c:v>258.93</c:v>
                </c:pt>
                <c:pt idx="4">
                  <c:v>519.14</c:v>
                </c:pt>
                <c:pt idx="5">
                  <c:v>174.24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9A-4290-91BB-45353ABEA158}"/>
            </c:ext>
          </c:extLst>
        </c:ser>
        <c:ser>
          <c:idx val="4"/>
          <c:order val="4"/>
          <c:tx>
            <c:strRef>
              <c:f>sociālā_drošība!$A$83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solidFill>
                <a:srgbClr val="00B050"/>
              </a:solidFill>
            </a:ln>
          </c:spPr>
          <c:invertIfNegative val="0"/>
          <c:cat>
            <c:strRef>
              <c:f>sociālā_drošība!$C$63:$H$63</c:f>
              <c:strCache>
                <c:ptCount val="6"/>
                <c:pt idx="0">
                  <c:v>visi pensiju veidi kopā</c:v>
                </c:pt>
                <c:pt idx="1">
                  <c:v>vecuma pensija</c:v>
                </c:pt>
                <c:pt idx="2">
                  <c:v>invaliditātes pensija</c:v>
                </c:pt>
                <c:pt idx="3">
                  <c:v>apgādnieka zaudējuma pensija</c:v>
                </c:pt>
                <c:pt idx="4">
                  <c:v>izdienas pensija</c:v>
                </c:pt>
                <c:pt idx="5">
                  <c:v>valsts sociālā nodrošinājuma pabalsts</c:v>
                </c:pt>
              </c:strCache>
            </c:strRef>
          </c:cat>
          <c:val>
            <c:numRef>
              <c:f>sociālā_drošība!$C$83:$H$83</c:f>
              <c:numCache>
                <c:formatCode>0</c:formatCode>
                <c:ptCount val="6"/>
                <c:pt idx="0">
                  <c:v>482.31</c:v>
                </c:pt>
                <c:pt idx="1">
                  <c:v>514.6</c:v>
                </c:pt>
                <c:pt idx="2">
                  <c:v>308.58</c:v>
                </c:pt>
                <c:pt idx="3">
                  <c:v>294.95999999999998</c:v>
                </c:pt>
                <c:pt idx="4">
                  <c:v>613.49</c:v>
                </c:pt>
                <c:pt idx="5">
                  <c:v>183.94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9A-4290-91BB-45353ABEA158}"/>
            </c:ext>
          </c:extLst>
        </c:ser>
        <c:ser>
          <c:idx val="5"/>
          <c:order val="5"/>
          <c:tx>
            <c:strRef>
              <c:f>sociālā_drošība!$A$84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solidFill>
                <a:srgbClr val="FF0000"/>
              </a:solidFill>
            </a:ln>
          </c:spPr>
          <c:invertIfNegative val="0"/>
          <c:cat>
            <c:strRef>
              <c:f>sociālā_drošība!$C$63:$H$63</c:f>
              <c:strCache>
                <c:ptCount val="6"/>
                <c:pt idx="0">
                  <c:v>visi pensiju veidi kopā</c:v>
                </c:pt>
                <c:pt idx="1">
                  <c:v>vecuma pensija</c:v>
                </c:pt>
                <c:pt idx="2">
                  <c:v>invaliditātes pensija</c:v>
                </c:pt>
                <c:pt idx="3">
                  <c:v>apgādnieka zaudējuma pensija</c:v>
                </c:pt>
                <c:pt idx="4">
                  <c:v>izdienas pensija</c:v>
                </c:pt>
                <c:pt idx="5">
                  <c:v>valsts sociālā nodrošinājuma pabalsts</c:v>
                </c:pt>
              </c:strCache>
            </c:strRef>
          </c:cat>
          <c:val>
            <c:numRef>
              <c:f>sociālā_drošība!$C$84:$H$84</c:f>
              <c:numCache>
                <c:formatCode>0</c:formatCode>
                <c:ptCount val="6"/>
                <c:pt idx="0">
                  <c:v>514.6</c:v>
                </c:pt>
                <c:pt idx="1">
                  <c:v>549.82000000000005</c:v>
                </c:pt>
                <c:pt idx="2">
                  <c:v>324.7</c:v>
                </c:pt>
                <c:pt idx="3">
                  <c:v>321.38</c:v>
                </c:pt>
                <c:pt idx="4">
                  <c:v>662.2</c:v>
                </c:pt>
                <c:pt idx="5">
                  <c:v>214.19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CF-47B2-8A96-C0A227DBC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71954048"/>
        <c:axId val="-1571940448"/>
      </c:barChart>
      <c:catAx>
        <c:axId val="-157195404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General" sourceLinked="1"/>
        <c:majorTickMark val="none"/>
        <c:minorTickMark val="none"/>
        <c:tickLblPos val="nextTo"/>
        <c:crossAx val="-1571940448"/>
        <c:crosses val="autoZero"/>
        <c:auto val="1"/>
        <c:lblAlgn val="ctr"/>
        <c:lblOffset val="100"/>
        <c:noMultiLvlLbl val="0"/>
      </c:catAx>
      <c:valAx>
        <c:axId val="-1571940448"/>
        <c:scaling>
          <c:orientation val="minMax"/>
        </c:scaling>
        <c:delete val="1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0" sourceLinked="1"/>
        <c:majorTickMark val="out"/>
        <c:minorTickMark val="none"/>
        <c:tickLblPos val="nextTo"/>
        <c:crossAx val="-1571954048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>
                <a:solidFill>
                  <a:schemeClr val="tx1"/>
                </a:solidFill>
              </a:defRPr>
            </a:pPr>
            <a:endParaRPr lang="lv-LV"/>
          </a:p>
        </c:txPr>
      </c:dTable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imes New Roman" pitchFamily="18" charset="0"/>
          <a:cs typeface="Times New Roman" pitchFamily="18" charset="0"/>
        </a:defRPr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 sz="12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Vidējās pensijas un vidējā valsts sociālā nodrošinājuma pabalsta</a:t>
            </a:r>
            <a:r>
              <a:rPr lang="lv-LV" sz="1200" baseline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 dinamika Liepājā (% pret 2010.gadu)</a:t>
            </a:r>
            <a:endParaRPr lang="lv-LV" sz="120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797668762195102"/>
          <c:y val="9.6432865731462938E-2"/>
          <c:w val="0.76827760791069499"/>
          <c:h val="0.4735566671400544"/>
        </c:manualLayout>
      </c:layout>
      <c:lineChart>
        <c:grouping val="standard"/>
        <c:varyColors val="0"/>
        <c:ser>
          <c:idx val="0"/>
          <c:order val="0"/>
          <c:tx>
            <c:strRef>
              <c:f>sociālā_drošība!$B$93</c:f>
              <c:strCache>
                <c:ptCount val="1"/>
                <c:pt idx="0">
                  <c:v>visi pensiju veidi kopā,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sociālā_drošība!$A$94:$A$108</c:f>
              <c:numCache>
                <c:formatCode>General</c:formatCode>
                <c:ptCount val="7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sociālā_drošība!$B$94:$B$108</c:f>
              <c:numCache>
                <c:formatCode>0</c:formatCode>
                <c:ptCount val="7"/>
                <c:pt idx="0">
                  <c:v>100</c:v>
                </c:pt>
                <c:pt idx="1">
                  <c:v>105.85201779013202</c:v>
                </c:pt>
                <c:pt idx="2">
                  <c:v>139.97879298123698</c:v>
                </c:pt>
                <c:pt idx="3">
                  <c:v>150.30000000000001</c:v>
                </c:pt>
                <c:pt idx="4" formatCode="General">
                  <c:v>172</c:v>
                </c:pt>
                <c:pt idx="5">
                  <c:v>196.3</c:v>
                </c:pt>
                <c:pt idx="6">
                  <c:v>209.4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0E-41E1-B3EA-1B110F5619DD}"/>
            </c:ext>
          </c:extLst>
        </c:ser>
        <c:ser>
          <c:idx val="1"/>
          <c:order val="1"/>
          <c:tx>
            <c:strRef>
              <c:f>sociālā_drošība!$C$93</c:f>
              <c:strCache>
                <c:ptCount val="1"/>
                <c:pt idx="0">
                  <c:v>vecuma pensija, %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rgbClr val="FF0000"/>
              </a:solidFill>
            </c:spPr>
          </c:marker>
          <c:cat>
            <c:numRef>
              <c:f>sociālā_drošība!$A$94:$A$108</c:f>
              <c:numCache>
                <c:formatCode>General</c:formatCode>
                <c:ptCount val="7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sociālā_drošība!$C$94:$C$108</c:f>
              <c:numCache>
                <c:formatCode>0</c:formatCode>
                <c:ptCount val="7"/>
                <c:pt idx="0">
                  <c:v>100</c:v>
                </c:pt>
                <c:pt idx="1">
                  <c:v>105.94266535825886</c:v>
                </c:pt>
                <c:pt idx="2">
                  <c:v>141.63575376349982</c:v>
                </c:pt>
                <c:pt idx="3">
                  <c:v>150.9</c:v>
                </c:pt>
                <c:pt idx="4">
                  <c:v>173.3</c:v>
                </c:pt>
                <c:pt idx="5">
                  <c:v>198.3</c:v>
                </c:pt>
                <c:pt idx="6">
                  <c:v>211.8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E0E-41E1-B3EA-1B110F5619DD}"/>
            </c:ext>
          </c:extLst>
        </c:ser>
        <c:ser>
          <c:idx val="2"/>
          <c:order val="2"/>
          <c:tx>
            <c:strRef>
              <c:f>sociālā_drošība!$D$93</c:f>
              <c:strCache>
                <c:ptCount val="1"/>
                <c:pt idx="0">
                  <c:v>invaliditātes m pensija, %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4"/>
          </c:marker>
          <c:cat>
            <c:numRef>
              <c:f>sociālā_drošība!$A$94:$A$108</c:f>
              <c:numCache>
                <c:formatCode>General</c:formatCode>
                <c:ptCount val="7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sociālā_drošība!$D$94:$D$108</c:f>
              <c:numCache>
                <c:formatCode>0</c:formatCode>
                <c:ptCount val="7"/>
                <c:pt idx="0">
                  <c:v>100</c:v>
                </c:pt>
                <c:pt idx="1">
                  <c:v>100.06004686656904</c:v>
                </c:pt>
                <c:pt idx="2">
                  <c:v>115.6947677792338</c:v>
                </c:pt>
                <c:pt idx="3">
                  <c:v>134.1</c:v>
                </c:pt>
                <c:pt idx="4">
                  <c:v>150.30000000000001</c:v>
                </c:pt>
                <c:pt idx="5">
                  <c:v>167.2</c:v>
                </c:pt>
                <c:pt idx="6">
                  <c:v>175.9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E0E-41E1-B3EA-1B110F5619DD}"/>
            </c:ext>
          </c:extLst>
        </c:ser>
        <c:ser>
          <c:idx val="3"/>
          <c:order val="3"/>
          <c:tx>
            <c:strRef>
              <c:f>sociālā_drošība!$E$93</c:f>
              <c:strCache>
                <c:ptCount val="1"/>
                <c:pt idx="0">
                  <c:v>apgādnieka zaudējuma
 pensija, %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4"/>
          </c:marker>
          <c:cat>
            <c:numRef>
              <c:f>sociālā_drošība!$A$94:$A$108</c:f>
              <c:numCache>
                <c:formatCode>General</c:formatCode>
                <c:ptCount val="7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sociālā_drošība!$E$94:$E$108</c:f>
              <c:numCache>
                <c:formatCode>0</c:formatCode>
                <c:ptCount val="7"/>
                <c:pt idx="0">
                  <c:v>100</c:v>
                </c:pt>
                <c:pt idx="1">
                  <c:v>98.942111891132939</c:v>
                </c:pt>
                <c:pt idx="2">
                  <c:v>145.5629366886273</c:v>
                </c:pt>
                <c:pt idx="3">
                  <c:v>172.3</c:v>
                </c:pt>
                <c:pt idx="4">
                  <c:v>196.5</c:v>
                </c:pt>
                <c:pt idx="5">
                  <c:v>223.9</c:v>
                </c:pt>
                <c:pt idx="6">
                  <c:v>243.9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E0E-41E1-B3EA-1B110F5619DD}"/>
            </c:ext>
          </c:extLst>
        </c:ser>
        <c:ser>
          <c:idx val="4"/>
          <c:order val="4"/>
          <c:tx>
            <c:strRef>
              <c:f>sociālā_drošība!$F$93</c:f>
              <c:strCache>
                <c:ptCount val="1"/>
                <c:pt idx="0">
                  <c:v>izdienas pensija, %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sociālā_drošība!$A$94:$A$108</c:f>
              <c:numCache>
                <c:formatCode>General</c:formatCode>
                <c:ptCount val="7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sociālā_drošība!$F$94:$F$108</c:f>
              <c:numCache>
                <c:formatCode>0</c:formatCode>
                <c:ptCount val="7"/>
                <c:pt idx="0">
                  <c:v>100</c:v>
                </c:pt>
                <c:pt idx="1">
                  <c:v>173.42462420673289</c:v>
                </c:pt>
                <c:pt idx="2">
                  <c:v>255.94247453634526</c:v>
                </c:pt>
                <c:pt idx="3">
                  <c:v>272.3</c:v>
                </c:pt>
                <c:pt idx="4">
                  <c:v>320.7</c:v>
                </c:pt>
                <c:pt idx="5">
                  <c:v>379</c:v>
                </c:pt>
                <c:pt idx="6">
                  <c:v>409.1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8E0E-41E1-B3EA-1B110F5619DD}"/>
            </c:ext>
          </c:extLst>
        </c:ser>
        <c:ser>
          <c:idx val="5"/>
          <c:order val="5"/>
          <c:tx>
            <c:strRef>
              <c:f>sociālā_drošība!$G$93</c:f>
              <c:strCache>
                <c:ptCount val="1"/>
                <c:pt idx="0">
                  <c:v>valsts sociālā 
nodrošinājuma pabalsts, %</c:v>
                </c:pt>
              </c:strCache>
            </c:strRef>
          </c:tx>
          <c:spPr>
            <a:ln w="19050" cap="rnd">
              <a:solidFill>
                <a:schemeClr val="tx1">
                  <a:lumMod val="50000"/>
                  <a:lumOff val="50000"/>
                </a:schemeClr>
              </a:solidFill>
              <a:round/>
            </a:ln>
            <a:effectLst/>
          </c:spPr>
          <c:marker>
            <c:symbol val="circle"/>
            <c:size val="4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numRef>
              <c:f>sociālā_drošība!$A$94:$A$108</c:f>
              <c:numCache>
                <c:formatCode>General</c:formatCode>
                <c:ptCount val="7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</c:numCache>
            </c:numRef>
          </c:cat>
          <c:val>
            <c:numRef>
              <c:f>sociālā_drošība!$G$94:$G$108</c:f>
              <c:numCache>
                <c:formatCode>0</c:formatCode>
                <c:ptCount val="7"/>
                <c:pt idx="0">
                  <c:v>100</c:v>
                </c:pt>
                <c:pt idx="1">
                  <c:v>112.61746880197106</c:v>
                </c:pt>
                <c:pt idx="2">
                  <c:v>132.93103683400059</c:v>
                </c:pt>
                <c:pt idx="3">
                  <c:v>189.9</c:v>
                </c:pt>
                <c:pt idx="4">
                  <c:v>188.6</c:v>
                </c:pt>
                <c:pt idx="5">
                  <c:v>199.1</c:v>
                </c:pt>
                <c:pt idx="6">
                  <c:v>231.8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8E0E-41E1-B3EA-1B110F561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71956224"/>
        <c:axId val="-1571950784"/>
      </c:lineChart>
      <c:catAx>
        <c:axId val="-15719562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-1571950784"/>
        <c:crosses val="autoZero"/>
        <c:auto val="1"/>
        <c:lblAlgn val="ctr"/>
        <c:lblOffset val="100"/>
        <c:noMultiLvlLbl val="0"/>
      </c:catAx>
      <c:valAx>
        <c:axId val="-1571950784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bg1">
                    <a:lumMod val="7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  <c:crossAx val="-1571956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pārmaiņas sadalījumā pa nozarēm 2004.gadā (% pret 2003.gadu)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"/>
      <c:hPercent val="500"/>
      <c:rotY val="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v>sociālā_drošība!#REF!</c:v>
          </c:tx>
          <c:spPr>
            <a:gradFill rotWithShape="0">
              <a:gsLst>
                <a:gs pos="0">
                  <a:srgbClr val="99CC00">
                    <a:gamma/>
                    <a:tint val="45490"/>
                    <a:invGamma/>
                  </a:srgbClr>
                </a:gs>
                <a:gs pos="100000">
                  <a:srgbClr val="99CC00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38D-4706-B333-B52B4F37E17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38D-4706-B333-B52B4F37E17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38D-4706-B333-B52B4F37E17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38D-4706-B333-B52B4F37E17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38D-4706-B333-B52B4F37E17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338D-4706-B333-B52B4F37E17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38D-4706-B333-B52B4F37E17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338D-4706-B333-B52B4F37E17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38D-4706-B333-B52B4F37E17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338D-4706-B333-B52B4F37E17A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338D-4706-B333-B52B4F37E17A}"/>
                </c:ext>
              </c:extLst>
            </c:dLbl>
            <c:dLbl>
              <c:idx val="1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338D-4706-B333-B52B4F37E17A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338D-4706-B333-B52B4F37E17A}"/>
                </c:ext>
              </c:extLst>
            </c:dLbl>
            <c:dLbl>
              <c:idx val="1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338D-4706-B333-B52B4F37E17A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338D-4706-B333-B52B4F37E17A}"/>
                </c:ext>
              </c:extLst>
            </c:dLbl>
            <c:dLbl>
              <c:idx val="1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338D-4706-B333-B52B4F37E17A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338D-4706-B333-B52B4F37E17A}"/>
                </c:ext>
              </c:extLst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338D-4706-B333-B52B4F37E17A}"/>
                </c:ext>
              </c:extLst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3333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338D-4706-B333-B52B4F37E17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3-338D-4706-B333-B52B4F37E17A}"/>
            </c:ext>
          </c:extLst>
        </c:ser>
        <c:ser>
          <c:idx val="1"/>
          <c:order val="1"/>
          <c:tx>
            <c:v>sociālā_drošība!#REF!</c:v>
          </c:tx>
          <c:spPr>
            <a:gradFill rotWithShape="0">
              <a:gsLst>
                <a:gs pos="0">
                  <a:srgbClr val="339966">
                    <a:gamma/>
                    <a:tint val="48627"/>
                    <a:invGamma/>
                  </a:srgbClr>
                </a:gs>
                <a:gs pos="100000">
                  <a:srgbClr val="339966"/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338D-4706-B333-B52B4F37E17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338D-4706-B333-B52B4F37E17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338D-4706-B333-B52B4F37E17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338D-4706-B333-B52B4F37E17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338D-4706-B333-B52B4F37E17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338D-4706-B333-B52B4F37E17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338D-4706-B333-B52B4F37E17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338D-4706-B333-B52B4F37E17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338D-4706-B333-B52B4F37E17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338D-4706-B333-B52B4F37E17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E-338D-4706-B333-B52B4F37E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502264656"/>
        <c:axId val="-1502237456"/>
        <c:axId val="0"/>
      </c:bar3DChart>
      <c:catAx>
        <c:axId val="-1502264656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223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2237456"/>
        <c:scaling>
          <c:orientation val="minMax"/>
          <c:max val="74"/>
          <c:min val="-12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969696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2264656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115" b="0" i="0" u="none" strike="noStrike" baseline="0">
              <a:solidFill>
                <a:srgbClr val="666699"/>
              </a:solidFill>
              <a:latin typeface="Times New Roman"/>
              <a:ea typeface="Times New Roman"/>
              <a:cs typeface="Times New Roman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rūpniecības nozaru struktūra 2004.gadā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5"/>
      <c:rotY val="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19"/>
          <c:dPt>
            <c:idx val="0"/>
            <c:bubble3D val="0"/>
            <c:spPr>
              <a:gradFill rotWithShape="0">
                <a:gsLst>
                  <a:gs pos="0">
                    <a:srgbClr val="99CCFF">
                      <a:gamma/>
                      <a:shade val="53333"/>
                      <a:invGamma/>
                    </a:srgbClr>
                  </a:gs>
                  <a:gs pos="100000">
                    <a:srgbClr val="99CCFF"/>
                  </a:gs>
                </a:gsLst>
                <a:lin ang="2700000" scaled="1"/>
              </a:gra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A12-4BA5-9519-525AC51542C4}"/>
              </c:ext>
            </c:extLst>
          </c:dPt>
          <c:dLbls>
            <c:dLbl>
              <c:idx val="0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2-4BA5-9519-525AC51542C4}"/>
                </c:ext>
              </c:extLst>
            </c:dLbl>
            <c:dLbl>
              <c:idx val="1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12-4BA5-9519-525AC51542C4}"/>
                </c:ext>
              </c:extLst>
            </c:dLbl>
            <c:dLbl>
              <c:idx val="2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12-4BA5-9519-525AC51542C4}"/>
                </c:ext>
              </c:extLst>
            </c:dLbl>
            <c:dLbl>
              <c:idx val="3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12-4BA5-9519-525AC51542C4}"/>
                </c:ext>
              </c:extLst>
            </c:dLbl>
            <c:dLbl>
              <c:idx val="4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12-4BA5-9519-525AC51542C4}"/>
                </c:ext>
              </c:extLst>
            </c:dLbl>
            <c:dLbl>
              <c:idx val="5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12-4BA5-9519-525AC51542C4}"/>
                </c:ext>
              </c:extLst>
            </c:dLbl>
            <c:dLbl>
              <c:idx val="6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12-4BA5-9519-525AC51542C4}"/>
                </c:ext>
              </c:extLst>
            </c:dLbl>
            <c:dLbl>
              <c:idx val="7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12-4BA5-9519-525AC51542C4}"/>
                </c:ext>
              </c:extLst>
            </c:dLbl>
            <c:dLbl>
              <c:idx val="8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12-4BA5-9519-525AC51542C4}"/>
                </c:ext>
              </c:extLst>
            </c:dLbl>
            <c:dLbl>
              <c:idx val="9"/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5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12-4BA5-9519-525AC51542C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9A12-4BA5-9519-525AC51542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nozaru struktūra 2004.gadā, %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sociālā_drošība!#REF!</c:v>
          </c:tx>
          <c:spPr>
            <a:pattFill prst="pct75">
              <a:fgClr>
                <a:srgbClr val="FFFFFF"/>
              </a:fgClr>
              <a:bgClr>
                <a:srgbClr val="FF6600"/>
              </a:bgClr>
            </a:pattFill>
            <a:ln w="38100">
              <a:solidFill>
                <a:srgbClr val="FF6600"/>
              </a:solidFill>
              <a:prstDash val="solid"/>
            </a:ln>
          </c:spPr>
          <c:invertIfNegative val="0"/>
          <c:dLbls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1A-47C8-A709-E16FEAE2A3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F1A-47C8-A709-E16FEAE2A3FC}"/>
            </c:ext>
          </c:extLst>
        </c:ser>
        <c:ser>
          <c:idx val="1"/>
          <c:order val="1"/>
          <c:tx>
            <c:v>sociālā_drošība!#REF!</c:v>
          </c:tx>
          <c:spPr>
            <a:gradFill rotWithShape="0">
              <a:gsLst>
                <a:gs pos="0">
                  <a:srgbClr val="FF6600"/>
                </a:gs>
                <a:gs pos="100000">
                  <a:srgbClr val="FF6600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1A-47C8-A709-E16FEAE2A3F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1A-47C8-A709-E16FEAE2A3FC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1A-47C8-A709-E16FEAE2A3FC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1A-47C8-A709-E16FEAE2A3FC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1A-47C8-A709-E16FEAE2A3FC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1A-47C8-A709-E16FEAE2A3FC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lv-LV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1A-47C8-A709-E16FEAE2A3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4F1A-47C8-A709-E16FEAE2A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2240720"/>
        <c:axId val="-1502254320"/>
      </c:barChart>
      <c:catAx>
        <c:axId val="-1502240720"/>
        <c:scaling>
          <c:orientation val="maxMin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  <c:crossAx val="-150225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2254320"/>
        <c:scaling>
          <c:orientation val="minMax"/>
          <c:max val="75"/>
          <c:min val="0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2240720"/>
        <c:crosses val="autoZero"/>
        <c:crossBetween val="between"/>
        <c:majorUnit val="15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3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Rūpniecības produkcijas izlaides dinamika, Liepāja (% pret 1996.gadu)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sociālā_drošība!#REF!</c:v>
          </c:tx>
          <c:spPr>
            <a:gradFill rotWithShape="0">
              <a:gsLst>
                <a:gs pos="0">
                  <a:srgbClr val="666699">
                    <a:gamma/>
                    <a:tint val="29412"/>
                    <a:invGamma/>
                  </a:srgbClr>
                </a:gs>
                <a:gs pos="100000">
                  <a:srgbClr val="666699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F9F-4081-B24C-823BE1AB4C82}"/>
            </c:ext>
          </c:extLst>
        </c:ser>
        <c:ser>
          <c:idx val="1"/>
          <c:order val="1"/>
          <c:tx>
            <c:v>sociālā_drošība!#REF!</c:v>
          </c:tx>
          <c:spPr>
            <a:gradFill rotWithShape="0">
              <a:gsLst>
                <a:gs pos="0">
                  <a:srgbClr val="008080">
                    <a:gamma/>
                    <a:tint val="42745"/>
                    <a:invGamma/>
                  </a:srgbClr>
                </a:gs>
                <a:gs pos="100000">
                  <a:srgbClr val="008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F9F-4081-B24C-823BE1AB4C82}"/>
            </c:ext>
          </c:extLst>
        </c:ser>
        <c:ser>
          <c:idx val="2"/>
          <c:order val="2"/>
          <c:tx>
            <c:v>sociālā_drošība!#REF!</c:v>
          </c:tx>
          <c:spPr>
            <a:gradFill rotWithShape="0">
              <a:gsLst>
                <a:gs pos="0">
                  <a:srgbClr val="0066CC">
                    <a:gamma/>
                    <a:tint val="50588"/>
                    <a:invGamma/>
                  </a:srgbClr>
                </a:gs>
                <a:gs pos="100000">
                  <a:srgbClr val="0066CC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F9F-4081-B24C-823BE1AB4C82}"/>
            </c:ext>
          </c:extLst>
        </c:ser>
        <c:ser>
          <c:idx val="3"/>
          <c:order val="3"/>
          <c:tx>
            <c:v>sociālā_drošība!#REF!</c:v>
          </c:tx>
          <c:spPr>
            <a:gradFill rotWithShape="0">
              <a:gsLst>
                <a:gs pos="0">
                  <a:srgbClr val="660066">
                    <a:gamma/>
                    <a:tint val="42745"/>
                    <a:invGamma/>
                  </a:srgbClr>
                </a:gs>
                <a:gs pos="100000">
                  <a:srgbClr val="660066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2F9F-4081-B24C-823BE1AB4C82}"/>
            </c:ext>
          </c:extLst>
        </c:ser>
        <c:ser>
          <c:idx val="4"/>
          <c:order val="4"/>
          <c:tx>
            <c:v>sociālā_drošība!#REF!</c:v>
          </c:tx>
          <c:spPr>
            <a:gradFill rotWithShape="0">
              <a:gsLst>
                <a:gs pos="0">
                  <a:srgbClr val="800080">
                    <a:gamma/>
                    <a:tint val="63922"/>
                    <a:invGamma/>
                  </a:srgbClr>
                </a:gs>
                <a:gs pos="100000">
                  <a:srgbClr val="800080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F9F-4081-B24C-823BE1AB4C82}"/>
            </c:ext>
          </c:extLst>
        </c:ser>
        <c:ser>
          <c:idx val="5"/>
          <c:order val="5"/>
          <c:tx>
            <c:v>sociālā_drošība!#REF!</c:v>
          </c:tx>
          <c:spPr>
            <a:gradFill rotWithShape="0">
              <a:gsLst>
                <a:gs pos="0">
                  <a:srgbClr val="333399">
                    <a:gamma/>
                    <a:tint val="53333"/>
                    <a:invGamma/>
                  </a:srgbClr>
                </a:gs>
                <a:gs pos="100000">
                  <a:srgbClr val="333399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2F9F-4081-B24C-823BE1AB4C82}"/>
            </c:ext>
          </c:extLst>
        </c:ser>
        <c:ser>
          <c:idx val="6"/>
          <c:order val="6"/>
          <c:tx>
            <c:v>sociālā_drošība!#REF!</c:v>
          </c:tx>
          <c:spPr>
            <a:gradFill rotWithShape="0">
              <a:gsLst>
                <a:gs pos="0">
                  <a:srgbClr val="003366">
                    <a:gamma/>
                    <a:tint val="56078"/>
                    <a:invGamma/>
                  </a:srgbClr>
                </a:gs>
                <a:gs pos="100000">
                  <a:srgbClr val="003366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2F9F-4081-B24C-823BE1AB4C82}"/>
            </c:ext>
          </c:extLst>
        </c:ser>
        <c:ser>
          <c:idx val="7"/>
          <c:order val="7"/>
          <c:tx>
            <c:v>sociālā_drošība!#REF!</c:v>
          </c:tx>
          <c:spPr>
            <a:gradFill rotWithShape="0">
              <a:gsLst>
                <a:gs pos="0">
                  <a:srgbClr val="0066CC"/>
                </a:gs>
                <a:gs pos="100000">
                  <a:srgbClr val="0066CC">
                    <a:gamma/>
                    <a:shade val="46275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2F9F-4081-B24C-823BE1AB4C82}"/>
            </c:ext>
          </c:extLst>
        </c:ser>
        <c:ser>
          <c:idx val="8"/>
          <c:order val="8"/>
          <c:tx>
            <c:v>sociālā_drošība!#REF!</c:v>
          </c:tx>
          <c:spPr>
            <a:gradFill rotWithShape="0">
              <a:gsLst>
                <a:gs pos="0">
                  <a:srgbClr val="99CCFF"/>
                </a:gs>
                <a:gs pos="100000">
                  <a:srgbClr val="99CCFF">
                    <a:gamma/>
                    <a:shade val="81961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8-2F9F-4081-B24C-823BE1AB4C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2261936"/>
        <c:axId val="-1502259216"/>
      </c:barChart>
      <c:catAx>
        <c:axId val="-150226193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02259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2259216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2261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lv-LV"/>
              <a:t>Liepājas rūipniecības produkcijas izlaide un pašražoto preču realizācija, milj.Ls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sociālā_drošība!#REF!</c:v>
          </c:tx>
          <c:spPr>
            <a:gradFill rotWithShape="0">
              <a:gsLst>
                <a:gs pos="0">
                  <a:srgbClr val="CC99FF"/>
                </a:gs>
                <a:gs pos="100000">
                  <a:srgbClr val="CC99FF">
                    <a:gamma/>
                    <a:shade val="78824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4F7-4865-805E-42A9787982B8}"/>
            </c:ext>
          </c:extLst>
        </c:ser>
        <c:ser>
          <c:idx val="1"/>
          <c:order val="1"/>
          <c:tx>
            <c:v>sociālā_drošība!#REF!</c:v>
          </c:tx>
          <c:spPr>
            <a:gradFill rotWithShape="0">
              <a:gsLst>
                <a:gs pos="0">
                  <a:srgbClr val="3366FF">
                    <a:gamma/>
                    <a:tint val="60784"/>
                    <a:invGamma/>
                  </a:srgbClr>
                </a:gs>
                <a:gs pos="100000">
                  <a:srgbClr val="3366FF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4F7-4865-805E-42A9787982B8}"/>
            </c:ext>
          </c:extLst>
        </c:ser>
        <c:ser>
          <c:idx val="2"/>
          <c:order val="2"/>
          <c:tx>
            <c:v>sociālā_drošība!#REF!</c:v>
          </c:tx>
          <c:spPr>
            <a:gradFill rotWithShape="0">
              <a:gsLst>
                <a:gs pos="0">
                  <a:srgbClr val="99CCFF">
                    <a:gamma/>
                    <a:tint val="60784"/>
                    <a:invGamma/>
                  </a:srgbClr>
                </a:gs>
                <a:gs pos="100000">
                  <a:srgbClr val="99CCFF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4F7-4865-805E-42A9787982B8}"/>
            </c:ext>
          </c:extLst>
        </c:ser>
        <c:ser>
          <c:idx val="3"/>
          <c:order val="3"/>
          <c:tx>
            <c:v>sociālā_drošība!#REF!</c:v>
          </c:tx>
          <c:spPr>
            <a:gradFill rotWithShape="0">
              <a:gsLst>
                <a:gs pos="0">
                  <a:srgbClr val="CCCCFF"/>
                </a:gs>
                <a:gs pos="100000">
                  <a:srgbClr val="CCCCFF">
                    <a:gamma/>
                    <a:shade val="84706"/>
                    <a:invGamma/>
                  </a:srgbClr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4F7-4865-805E-42A9787982B8}"/>
            </c:ext>
          </c:extLst>
        </c:ser>
        <c:ser>
          <c:idx val="4"/>
          <c:order val="4"/>
          <c:tx>
            <c:v>sociālā_drošība!#REF!</c:v>
          </c:tx>
          <c:spPr>
            <a:pattFill prst="wdUpDiag">
              <a:fgClr>
                <a:srgbClr val="FFFFFF"/>
              </a:fgClr>
              <a:bgClr>
                <a:srgbClr val="CCCCFF"/>
              </a:bgClr>
            </a:pattFill>
            <a:ln w="3175">
              <a:solidFill>
                <a:srgbClr val="CCCCFF"/>
              </a:solidFill>
              <a:prstDash val="solid"/>
            </a:ln>
          </c:spPr>
          <c:invertIfNegative val="0"/>
          <c:val>
            <c:numRef>
              <c:f>sociālā_drošība!#REF!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sociālā_drošība!#REF!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4F7-4865-805E-42A978798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02251600"/>
        <c:axId val="-1502236912"/>
      </c:barChart>
      <c:catAx>
        <c:axId val="-1502251600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lv-LV"/>
          </a:p>
        </c:txPr>
        <c:crossAx val="-1502236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502236912"/>
        <c:scaling>
          <c:orientation val="minMax"/>
        </c:scaling>
        <c:delete val="1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15022516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C0C0C0"/>
            </a:solidFill>
            <a:prstDash val="solid"/>
          </a:ln>
        </c:spPr>
        <c:txPr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lv-LV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v-LV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9" Type="http://schemas.openxmlformats.org/officeDocument/2006/relationships/chart" Target="../charts/chart39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24</xdr:row>
      <xdr:rowOff>0</xdr:rowOff>
    </xdr:from>
    <xdr:to>
      <xdr:col>11</xdr:col>
      <xdr:colOff>0</xdr:colOff>
      <xdr:row>24</xdr:row>
      <xdr:rowOff>0</xdr:rowOff>
    </xdr:to>
    <xdr:graphicFrame macro="">
      <xdr:nvGraphicFramePr>
        <xdr:cNvPr id="2081576" name="Chart 2">
          <a:extLst>
            <a:ext uri="{FF2B5EF4-FFF2-40B4-BE49-F238E27FC236}">
              <a16:creationId xmlns:a16="http://schemas.microsoft.com/office/drawing/2014/main" id="{00000000-0008-0000-0000-000028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24</xdr:row>
      <xdr:rowOff>0</xdr:rowOff>
    </xdr:from>
    <xdr:to>
      <xdr:col>10</xdr:col>
      <xdr:colOff>447675</xdr:colOff>
      <xdr:row>24</xdr:row>
      <xdr:rowOff>0</xdr:rowOff>
    </xdr:to>
    <xdr:graphicFrame macro="">
      <xdr:nvGraphicFramePr>
        <xdr:cNvPr id="2081577" name="Chart 3">
          <a:extLst>
            <a:ext uri="{FF2B5EF4-FFF2-40B4-BE49-F238E27FC236}">
              <a16:creationId xmlns:a16="http://schemas.microsoft.com/office/drawing/2014/main" id="{00000000-0008-0000-0000-000029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24</xdr:row>
      <xdr:rowOff>0</xdr:rowOff>
    </xdr:from>
    <xdr:to>
      <xdr:col>10</xdr:col>
      <xdr:colOff>523875</xdr:colOff>
      <xdr:row>24</xdr:row>
      <xdr:rowOff>0</xdr:rowOff>
    </xdr:to>
    <xdr:graphicFrame macro="">
      <xdr:nvGraphicFramePr>
        <xdr:cNvPr id="2081578" name="Chart 4">
          <a:extLst>
            <a:ext uri="{FF2B5EF4-FFF2-40B4-BE49-F238E27FC236}">
              <a16:creationId xmlns:a16="http://schemas.microsoft.com/office/drawing/2014/main" id="{00000000-0008-0000-0000-00002A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</xdr:colOff>
      <xdr:row>24</xdr:row>
      <xdr:rowOff>0</xdr:rowOff>
    </xdr:from>
    <xdr:to>
      <xdr:col>10</xdr:col>
      <xdr:colOff>495300</xdr:colOff>
      <xdr:row>24</xdr:row>
      <xdr:rowOff>0</xdr:rowOff>
    </xdr:to>
    <xdr:graphicFrame macro="">
      <xdr:nvGraphicFramePr>
        <xdr:cNvPr id="2081579" name="Chart 5">
          <a:extLst>
            <a:ext uri="{FF2B5EF4-FFF2-40B4-BE49-F238E27FC236}">
              <a16:creationId xmlns:a16="http://schemas.microsoft.com/office/drawing/2014/main" id="{00000000-0008-0000-0000-00002B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</xdr:colOff>
      <xdr:row>24</xdr:row>
      <xdr:rowOff>0</xdr:rowOff>
    </xdr:from>
    <xdr:to>
      <xdr:col>10</xdr:col>
      <xdr:colOff>514350</xdr:colOff>
      <xdr:row>24</xdr:row>
      <xdr:rowOff>0</xdr:rowOff>
    </xdr:to>
    <xdr:graphicFrame macro="">
      <xdr:nvGraphicFramePr>
        <xdr:cNvPr id="2081580" name="Chart 6">
          <a:extLst>
            <a:ext uri="{FF2B5EF4-FFF2-40B4-BE49-F238E27FC236}">
              <a16:creationId xmlns:a16="http://schemas.microsoft.com/office/drawing/2014/main" id="{00000000-0008-0000-0000-00002C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</xdr:colOff>
      <xdr:row>24</xdr:row>
      <xdr:rowOff>0</xdr:rowOff>
    </xdr:from>
    <xdr:to>
      <xdr:col>10</xdr:col>
      <xdr:colOff>333375</xdr:colOff>
      <xdr:row>24</xdr:row>
      <xdr:rowOff>0</xdr:rowOff>
    </xdr:to>
    <xdr:graphicFrame macro="">
      <xdr:nvGraphicFramePr>
        <xdr:cNvPr id="2081581" name="Chart 7">
          <a:extLst>
            <a:ext uri="{FF2B5EF4-FFF2-40B4-BE49-F238E27FC236}">
              <a16:creationId xmlns:a16="http://schemas.microsoft.com/office/drawing/2014/main" id="{00000000-0008-0000-0000-00002D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24</xdr:row>
      <xdr:rowOff>0</xdr:rowOff>
    </xdr:from>
    <xdr:to>
      <xdr:col>10</xdr:col>
      <xdr:colOff>504825</xdr:colOff>
      <xdr:row>24</xdr:row>
      <xdr:rowOff>0</xdr:rowOff>
    </xdr:to>
    <xdr:graphicFrame macro="">
      <xdr:nvGraphicFramePr>
        <xdr:cNvPr id="2081582" name="Chart 8">
          <a:extLst>
            <a:ext uri="{FF2B5EF4-FFF2-40B4-BE49-F238E27FC236}">
              <a16:creationId xmlns:a16="http://schemas.microsoft.com/office/drawing/2014/main" id="{00000000-0008-0000-0000-00002E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28575</xdr:colOff>
      <xdr:row>24</xdr:row>
      <xdr:rowOff>0</xdr:rowOff>
    </xdr:from>
    <xdr:to>
      <xdr:col>10</xdr:col>
      <xdr:colOff>514350</xdr:colOff>
      <xdr:row>24</xdr:row>
      <xdr:rowOff>0</xdr:rowOff>
    </xdr:to>
    <xdr:graphicFrame macro="">
      <xdr:nvGraphicFramePr>
        <xdr:cNvPr id="2081583" name="Chart 9">
          <a:extLst>
            <a:ext uri="{FF2B5EF4-FFF2-40B4-BE49-F238E27FC236}">
              <a16:creationId xmlns:a16="http://schemas.microsoft.com/office/drawing/2014/main" id="{00000000-0008-0000-0000-00002F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38100</xdr:colOff>
      <xdr:row>24</xdr:row>
      <xdr:rowOff>0</xdr:rowOff>
    </xdr:from>
    <xdr:to>
      <xdr:col>10</xdr:col>
      <xdr:colOff>485775</xdr:colOff>
      <xdr:row>24</xdr:row>
      <xdr:rowOff>0</xdr:rowOff>
    </xdr:to>
    <xdr:graphicFrame macro="">
      <xdr:nvGraphicFramePr>
        <xdr:cNvPr id="2081584" name="Chart 10">
          <a:extLst>
            <a:ext uri="{FF2B5EF4-FFF2-40B4-BE49-F238E27FC236}">
              <a16:creationId xmlns:a16="http://schemas.microsoft.com/office/drawing/2014/main" id="{00000000-0008-0000-0000-000030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28575</xdr:colOff>
      <xdr:row>24</xdr:row>
      <xdr:rowOff>0</xdr:rowOff>
    </xdr:from>
    <xdr:to>
      <xdr:col>10</xdr:col>
      <xdr:colOff>504825</xdr:colOff>
      <xdr:row>24</xdr:row>
      <xdr:rowOff>0</xdr:rowOff>
    </xdr:to>
    <xdr:graphicFrame macro="">
      <xdr:nvGraphicFramePr>
        <xdr:cNvPr id="2081585" name="Chart 11">
          <a:extLst>
            <a:ext uri="{FF2B5EF4-FFF2-40B4-BE49-F238E27FC236}">
              <a16:creationId xmlns:a16="http://schemas.microsoft.com/office/drawing/2014/main" id="{00000000-0008-0000-0000-000031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28575</xdr:colOff>
      <xdr:row>24</xdr:row>
      <xdr:rowOff>0</xdr:rowOff>
    </xdr:from>
    <xdr:to>
      <xdr:col>10</xdr:col>
      <xdr:colOff>495300</xdr:colOff>
      <xdr:row>24</xdr:row>
      <xdr:rowOff>0</xdr:rowOff>
    </xdr:to>
    <xdr:graphicFrame macro="">
      <xdr:nvGraphicFramePr>
        <xdr:cNvPr id="2081586" name="Chart 12">
          <a:extLst>
            <a:ext uri="{FF2B5EF4-FFF2-40B4-BE49-F238E27FC236}">
              <a16:creationId xmlns:a16="http://schemas.microsoft.com/office/drawing/2014/main" id="{00000000-0008-0000-0000-000032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24</xdr:row>
      <xdr:rowOff>0</xdr:rowOff>
    </xdr:from>
    <xdr:to>
      <xdr:col>10</xdr:col>
      <xdr:colOff>466725</xdr:colOff>
      <xdr:row>24</xdr:row>
      <xdr:rowOff>0</xdr:rowOff>
    </xdr:to>
    <xdr:graphicFrame macro="">
      <xdr:nvGraphicFramePr>
        <xdr:cNvPr id="2081587" name="Chart 13">
          <a:extLst>
            <a:ext uri="{FF2B5EF4-FFF2-40B4-BE49-F238E27FC236}">
              <a16:creationId xmlns:a16="http://schemas.microsoft.com/office/drawing/2014/main" id="{00000000-0008-0000-0000-000033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38100</xdr:colOff>
      <xdr:row>24</xdr:row>
      <xdr:rowOff>0</xdr:rowOff>
    </xdr:from>
    <xdr:to>
      <xdr:col>10</xdr:col>
      <xdr:colOff>466725</xdr:colOff>
      <xdr:row>24</xdr:row>
      <xdr:rowOff>0</xdr:rowOff>
    </xdr:to>
    <xdr:graphicFrame macro="">
      <xdr:nvGraphicFramePr>
        <xdr:cNvPr id="2081588" name="Chart 14">
          <a:extLst>
            <a:ext uri="{FF2B5EF4-FFF2-40B4-BE49-F238E27FC236}">
              <a16:creationId xmlns:a16="http://schemas.microsoft.com/office/drawing/2014/main" id="{00000000-0008-0000-0000-000034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19050</xdr:colOff>
      <xdr:row>24</xdr:row>
      <xdr:rowOff>0</xdr:rowOff>
    </xdr:from>
    <xdr:to>
      <xdr:col>10</xdr:col>
      <xdr:colOff>485775</xdr:colOff>
      <xdr:row>24</xdr:row>
      <xdr:rowOff>0</xdr:rowOff>
    </xdr:to>
    <xdr:graphicFrame macro="">
      <xdr:nvGraphicFramePr>
        <xdr:cNvPr id="2081589" name="Chart 15">
          <a:extLst>
            <a:ext uri="{FF2B5EF4-FFF2-40B4-BE49-F238E27FC236}">
              <a16:creationId xmlns:a16="http://schemas.microsoft.com/office/drawing/2014/main" id="{00000000-0008-0000-0000-000035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9525</xdr:colOff>
      <xdr:row>24</xdr:row>
      <xdr:rowOff>0</xdr:rowOff>
    </xdr:from>
    <xdr:to>
      <xdr:col>10</xdr:col>
      <xdr:colOff>504825</xdr:colOff>
      <xdr:row>24</xdr:row>
      <xdr:rowOff>0</xdr:rowOff>
    </xdr:to>
    <xdr:graphicFrame macro="">
      <xdr:nvGraphicFramePr>
        <xdr:cNvPr id="2081590" name="Chart 16">
          <a:extLst>
            <a:ext uri="{FF2B5EF4-FFF2-40B4-BE49-F238E27FC236}">
              <a16:creationId xmlns:a16="http://schemas.microsoft.com/office/drawing/2014/main" id="{00000000-0008-0000-0000-000036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28575</xdr:colOff>
      <xdr:row>24</xdr:row>
      <xdr:rowOff>0</xdr:rowOff>
    </xdr:from>
    <xdr:to>
      <xdr:col>10</xdr:col>
      <xdr:colOff>476250</xdr:colOff>
      <xdr:row>24</xdr:row>
      <xdr:rowOff>0</xdr:rowOff>
    </xdr:to>
    <xdr:graphicFrame macro="">
      <xdr:nvGraphicFramePr>
        <xdr:cNvPr id="2081591" name="Chart 17">
          <a:extLst>
            <a:ext uri="{FF2B5EF4-FFF2-40B4-BE49-F238E27FC236}">
              <a16:creationId xmlns:a16="http://schemas.microsoft.com/office/drawing/2014/main" id="{00000000-0008-0000-0000-000037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38100</xdr:colOff>
      <xdr:row>24</xdr:row>
      <xdr:rowOff>0</xdr:rowOff>
    </xdr:from>
    <xdr:to>
      <xdr:col>10</xdr:col>
      <xdr:colOff>457200</xdr:colOff>
      <xdr:row>24</xdr:row>
      <xdr:rowOff>0</xdr:rowOff>
    </xdr:to>
    <xdr:graphicFrame macro="">
      <xdr:nvGraphicFramePr>
        <xdr:cNvPr id="2081592" name="Chart 18">
          <a:extLst>
            <a:ext uri="{FF2B5EF4-FFF2-40B4-BE49-F238E27FC236}">
              <a16:creationId xmlns:a16="http://schemas.microsoft.com/office/drawing/2014/main" id="{00000000-0008-0000-0000-000038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28575</xdr:colOff>
      <xdr:row>24</xdr:row>
      <xdr:rowOff>0</xdr:rowOff>
    </xdr:from>
    <xdr:to>
      <xdr:col>10</xdr:col>
      <xdr:colOff>495300</xdr:colOff>
      <xdr:row>24</xdr:row>
      <xdr:rowOff>0</xdr:rowOff>
    </xdr:to>
    <xdr:graphicFrame macro="">
      <xdr:nvGraphicFramePr>
        <xdr:cNvPr id="2081593" name="Chart 19">
          <a:extLst>
            <a:ext uri="{FF2B5EF4-FFF2-40B4-BE49-F238E27FC236}">
              <a16:creationId xmlns:a16="http://schemas.microsoft.com/office/drawing/2014/main" id="{00000000-0008-0000-0000-000039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28575</xdr:colOff>
      <xdr:row>24</xdr:row>
      <xdr:rowOff>0</xdr:rowOff>
    </xdr:from>
    <xdr:to>
      <xdr:col>10</xdr:col>
      <xdr:colOff>485775</xdr:colOff>
      <xdr:row>24</xdr:row>
      <xdr:rowOff>0</xdr:rowOff>
    </xdr:to>
    <xdr:graphicFrame macro="">
      <xdr:nvGraphicFramePr>
        <xdr:cNvPr id="2081594" name="Chart 20">
          <a:extLst>
            <a:ext uri="{FF2B5EF4-FFF2-40B4-BE49-F238E27FC236}">
              <a16:creationId xmlns:a16="http://schemas.microsoft.com/office/drawing/2014/main" id="{00000000-0008-0000-0000-00003A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9525</xdr:colOff>
      <xdr:row>24</xdr:row>
      <xdr:rowOff>0</xdr:rowOff>
    </xdr:from>
    <xdr:to>
      <xdr:col>10</xdr:col>
      <xdr:colOff>476250</xdr:colOff>
      <xdr:row>24</xdr:row>
      <xdr:rowOff>0</xdr:rowOff>
    </xdr:to>
    <xdr:graphicFrame macro="">
      <xdr:nvGraphicFramePr>
        <xdr:cNvPr id="2081595" name="Chart 21">
          <a:extLst>
            <a:ext uri="{FF2B5EF4-FFF2-40B4-BE49-F238E27FC236}">
              <a16:creationId xmlns:a16="http://schemas.microsoft.com/office/drawing/2014/main" id="{00000000-0008-0000-0000-00003B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28575</xdr:colOff>
      <xdr:row>24</xdr:row>
      <xdr:rowOff>0</xdr:rowOff>
    </xdr:from>
    <xdr:to>
      <xdr:col>10</xdr:col>
      <xdr:colOff>504825</xdr:colOff>
      <xdr:row>24</xdr:row>
      <xdr:rowOff>0</xdr:rowOff>
    </xdr:to>
    <xdr:graphicFrame macro="">
      <xdr:nvGraphicFramePr>
        <xdr:cNvPr id="2081596" name="Chart 22">
          <a:extLst>
            <a:ext uri="{FF2B5EF4-FFF2-40B4-BE49-F238E27FC236}">
              <a16:creationId xmlns:a16="http://schemas.microsoft.com/office/drawing/2014/main" id="{00000000-0008-0000-0000-00003C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0</xdr:col>
      <xdr:colOff>9525</xdr:colOff>
      <xdr:row>24</xdr:row>
      <xdr:rowOff>0</xdr:rowOff>
    </xdr:from>
    <xdr:to>
      <xdr:col>10</xdr:col>
      <xdr:colOff>457200</xdr:colOff>
      <xdr:row>24</xdr:row>
      <xdr:rowOff>0</xdr:rowOff>
    </xdr:to>
    <xdr:graphicFrame macro="">
      <xdr:nvGraphicFramePr>
        <xdr:cNvPr id="2081597" name="Chart 23">
          <a:extLst>
            <a:ext uri="{FF2B5EF4-FFF2-40B4-BE49-F238E27FC236}">
              <a16:creationId xmlns:a16="http://schemas.microsoft.com/office/drawing/2014/main" id="{00000000-0008-0000-0000-00003D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0</xdr:col>
      <xdr:colOff>28575</xdr:colOff>
      <xdr:row>24</xdr:row>
      <xdr:rowOff>0</xdr:rowOff>
    </xdr:from>
    <xdr:to>
      <xdr:col>14</xdr:col>
      <xdr:colOff>476250</xdr:colOff>
      <xdr:row>24</xdr:row>
      <xdr:rowOff>0</xdr:rowOff>
    </xdr:to>
    <xdr:graphicFrame macro="">
      <xdr:nvGraphicFramePr>
        <xdr:cNvPr id="2081598" name="Chart 24">
          <a:extLst>
            <a:ext uri="{FF2B5EF4-FFF2-40B4-BE49-F238E27FC236}">
              <a16:creationId xmlns:a16="http://schemas.microsoft.com/office/drawing/2014/main" id="{00000000-0008-0000-0000-00003E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47625</xdr:colOff>
      <xdr:row>24</xdr:row>
      <xdr:rowOff>0</xdr:rowOff>
    </xdr:from>
    <xdr:to>
      <xdr:col>14</xdr:col>
      <xdr:colOff>476250</xdr:colOff>
      <xdr:row>24</xdr:row>
      <xdr:rowOff>0</xdr:rowOff>
    </xdr:to>
    <xdr:graphicFrame macro="">
      <xdr:nvGraphicFramePr>
        <xdr:cNvPr id="2081599" name="Chart 25">
          <a:extLst>
            <a:ext uri="{FF2B5EF4-FFF2-40B4-BE49-F238E27FC236}">
              <a16:creationId xmlns:a16="http://schemas.microsoft.com/office/drawing/2014/main" id="{00000000-0008-0000-0000-00003F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0</xdr:col>
      <xdr:colOff>9525</xdr:colOff>
      <xdr:row>24</xdr:row>
      <xdr:rowOff>0</xdr:rowOff>
    </xdr:from>
    <xdr:to>
      <xdr:col>14</xdr:col>
      <xdr:colOff>466725</xdr:colOff>
      <xdr:row>24</xdr:row>
      <xdr:rowOff>0</xdr:rowOff>
    </xdr:to>
    <xdr:graphicFrame macro="">
      <xdr:nvGraphicFramePr>
        <xdr:cNvPr id="2081600" name="Chart 26">
          <a:extLst>
            <a:ext uri="{FF2B5EF4-FFF2-40B4-BE49-F238E27FC236}">
              <a16:creationId xmlns:a16="http://schemas.microsoft.com/office/drawing/2014/main" id="{00000000-0008-0000-0000-000040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28575</xdr:colOff>
      <xdr:row>24</xdr:row>
      <xdr:rowOff>0</xdr:rowOff>
    </xdr:from>
    <xdr:to>
      <xdr:col>14</xdr:col>
      <xdr:colOff>514350</xdr:colOff>
      <xdr:row>24</xdr:row>
      <xdr:rowOff>0</xdr:rowOff>
    </xdr:to>
    <xdr:graphicFrame macro="">
      <xdr:nvGraphicFramePr>
        <xdr:cNvPr id="2081601" name="Chart 27">
          <a:extLst>
            <a:ext uri="{FF2B5EF4-FFF2-40B4-BE49-F238E27FC236}">
              <a16:creationId xmlns:a16="http://schemas.microsoft.com/office/drawing/2014/main" id="{00000000-0008-0000-0000-000041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0</xdr:col>
      <xdr:colOff>19050</xdr:colOff>
      <xdr:row>24</xdr:row>
      <xdr:rowOff>0</xdr:rowOff>
    </xdr:from>
    <xdr:to>
      <xdr:col>14</xdr:col>
      <xdr:colOff>485775</xdr:colOff>
      <xdr:row>24</xdr:row>
      <xdr:rowOff>0</xdr:rowOff>
    </xdr:to>
    <xdr:graphicFrame macro="">
      <xdr:nvGraphicFramePr>
        <xdr:cNvPr id="2081602" name="Chart 28">
          <a:extLst>
            <a:ext uri="{FF2B5EF4-FFF2-40B4-BE49-F238E27FC236}">
              <a16:creationId xmlns:a16="http://schemas.microsoft.com/office/drawing/2014/main" id="{00000000-0008-0000-0000-000042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0</xdr:col>
      <xdr:colOff>28575</xdr:colOff>
      <xdr:row>24</xdr:row>
      <xdr:rowOff>0</xdr:rowOff>
    </xdr:from>
    <xdr:to>
      <xdr:col>14</xdr:col>
      <xdr:colOff>495300</xdr:colOff>
      <xdr:row>24</xdr:row>
      <xdr:rowOff>0</xdr:rowOff>
    </xdr:to>
    <xdr:graphicFrame macro="">
      <xdr:nvGraphicFramePr>
        <xdr:cNvPr id="2081603" name="Chart 29">
          <a:extLst>
            <a:ext uri="{FF2B5EF4-FFF2-40B4-BE49-F238E27FC236}">
              <a16:creationId xmlns:a16="http://schemas.microsoft.com/office/drawing/2014/main" id="{00000000-0008-0000-0000-000043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0</xdr:col>
      <xdr:colOff>28575</xdr:colOff>
      <xdr:row>24</xdr:row>
      <xdr:rowOff>0</xdr:rowOff>
    </xdr:from>
    <xdr:to>
      <xdr:col>14</xdr:col>
      <xdr:colOff>495300</xdr:colOff>
      <xdr:row>24</xdr:row>
      <xdr:rowOff>0</xdr:rowOff>
    </xdr:to>
    <xdr:graphicFrame macro="">
      <xdr:nvGraphicFramePr>
        <xdr:cNvPr id="2081604" name="Chart 31">
          <a:extLst>
            <a:ext uri="{FF2B5EF4-FFF2-40B4-BE49-F238E27FC236}">
              <a16:creationId xmlns:a16="http://schemas.microsoft.com/office/drawing/2014/main" id="{00000000-0008-0000-0000-000044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0</xdr:col>
      <xdr:colOff>28575</xdr:colOff>
      <xdr:row>24</xdr:row>
      <xdr:rowOff>0</xdr:rowOff>
    </xdr:from>
    <xdr:to>
      <xdr:col>15</xdr:col>
      <xdr:colOff>0</xdr:colOff>
      <xdr:row>24</xdr:row>
      <xdr:rowOff>0</xdr:rowOff>
    </xdr:to>
    <xdr:graphicFrame macro="">
      <xdr:nvGraphicFramePr>
        <xdr:cNvPr id="2081605" name="Chart 32">
          <a:extLst>
            <a:ext uri="{FF2B5EF4-FFF2-40B4-BE49-F238E27FC236}">
              <a16:creationId xmlns:a16="http://schemas.microsoft.com/office/drawing/2014/main" id="{00000000-0008-0000-0000-000045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0</xdr:col>
      <xdr:colOff>28575</xdr:colOff>
      <xdr:row>24</xdr:row>
      <xdr:rowOff>0</xdr:rowOff>
    </xdr:from>
    <xdr:to>
      <xdr:col>14</xdr:col>
      <xdr:colOff>504825</xdr:colOff>
      <xdr:row>24</xdr:row>
      <xdr:rowOff>0</xdr:rowOff>
    </xdr:to>
    <xdr:graphicFrame macro="">
      <xdr:nvGraphicFramePr>
        <xdr:cNvPr id="2081606" name="Chart 33">
          <a:extLst>
            <a:ext uri="{FF2B5EF4-FFF2-40B4-BE49-F238E27FC236}">
              <a16:creationId xmlns:a16="http://schemas.microsoft.com/office/drawing/2014/main" id="{00000000-0008-0000-0000-000046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0</xdr:col>
      <xdr:colOff>28575</xdr:colOff>
      <xdr:row>24</xdr:row>
      <xdr:rowOff>0</xdr:rowOff>
    </xdr:from>
    <xdr:to>
      <xdr:col>14</xdr:col>
      <xdr:colOff>514350</xdr:colOff>
      <xdr:row>24</xdr:row>
      <xdr:rowOff>0</xdr:rowOff>
    </xdr:to>
    <xdr:graphicFrame macro="">
      <xdr:nvGraphicFramePr>
        <xdr:cNvPr id="2081607" name="Chart 37">
          <a:extLst>
            <a:ext uri="{FF2B5EF4-FFF2-40B4-BE49-F238E27FC236}">
              <a16:creationId xmlns:a16="http://schemas.microsoft.com/office/drawing/2014/main" id="{00000000-0008-0000-0000-000047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0</xdr:col>
      <xdr:colOff>9525</xdr:colOff>
      <xdr:row>24</xdr:row>
      <xdr:rowOff>0</xdr:rowOff>
    </xdr:from>
    <xdr:to>
      <xdr:col>14</xdr:col>
      <xdr:colOff>504825</xdr:colOff>
      <xdr:row>24</xdr:row>
      <xdr:rowOff>0</xdr:rowOff>
    </xdr:to>
    <xdr:graphicFrame macro="">
      <xdr:nvGraphicFramePr>
        <xdr:cNvPr id="2081608" name="Chart 40">
          <a:extLst>
            <a:ext uri="{FF2B5EF4-FFF2-40B4-BE49-F238E27FC236}">
              <a16:creationId xmlns:a16="http://schemas.microsoft.com/office/drawing/2014/main" id="{00000000-0008-0000-0000-000048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0</xdr:col>
      <xdr:colOff>19050</xdr:colOff>
      <xdr:row>24</xdr:row>
      <xdr:rowOff>0</xdr:rowOff>
    </xdr:from>
    <xdr:to>
      <xdr:col>14</xdr:col>
      <xdr:colOff>504825</xdr:colOff>
      <xdr:row>24</xdr:row>
      <xdr:rowOff>0</xdr:rowOff>
    </xdr:to>
    <xdr:graphicFrame macro="">
      <xdr:nvGraphicFramePr>
        <xdr:cNvPr id="2081609" name="Chart 44">
          <a:extLst>
            <a:ext uri="{FF2B5EF4-FFF2-40B4-BE49-F238E27FC236}">
              <a16:creationId xmlns:a16="http://schemas.microsoft.com/office/drawing/2014/main" id="{00000000-0008-0000-0000-000049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0</xdr:col>
      <xdr:colOff>38100</xdr:colOff>
      <xdr:row>24</xdr:row>
      <xdr:rowOff>0</xdr:rowOff>
    </xdr:from>
    <xdr:to>
      <xdr:col>14</xdr:col>
      <xdr:colOff>514350</xdr:colOff>
      <xdr:row>24</xdr:row>
      <xdr:rowOff>0</xdr:rowOff>
    </xdr:to>
    <xdr:graphicFrame macro="">
      <xdr:nvGraphicFramePr>
        <xdr:cNvPr id="2081610" name="Chart 47">
          <a:extLst>
            <a:ext uri="{FF2B5EF4-FFF2-40B4-BE49-F238E27FC236}">
              <a16:creationId xmlns:a16="http://schemas.microsoft.com/office/drawing/2014/main" id="{00000000-0008-0000-0000-00004A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0</xdr:col>
      <xdr:colOff>28575</xdr:colOff>
      <xdr:row>24</xdr:row>
      <xdr:rowOff>0</xdr:rowOff>
    </xdr:from>
    <xdr:to>
      <xdr:col>14</xdr:col>
      <xdr:colOff>495300</xdr:colOff>
      <xdr:row>24</xdr:row>
      <xdr:rowOff>0</xdr:rowOff>
    </xdr:to>
    <xdr:graphicFrame macro="">
      <xdr:nvGraphicFramePr>
        <xdr:cNvPr id="2081611" name="Chart 48">
          <a:extLst>
            <a:ext uri="{FF2B5EF4-FFF2-40B4-BE49-F238E27FC236}">
              <a16:creationId xmlns:a16="http://schemas.microsoft.com/office/drawing/2014/main" id="{00000000-0008-0000-0000-00004B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0</xdr:col>
      <xdr:colOff>28575</xdr:colOff>
      <xdr:row>24</xdr:row>
      <xdr:rowOff>0</xdr:rowOff>
    </xdr:from>
    <xdr:to>
      <xdr:col>14</xdr:col>
      <xdr:colOff>485775</xdr:colOff>
      <xdr:row>24</xdr:row>
      <xdr:rowOff>0</xdr:rowOff>
    </xdr:to>
    <xdr:graphicFrame macro="">
      <xdr:nvGraphicFramePr>
        <xdr:cNvPr id="2081612" name="Chart 49">
          <a:extLst>
            <a:ext uri="{FF2B5EF4-FFF2-40B4-BE49-F238E27FC236}">
              <a16:creationId xmlns:a16="http://schemas.microsoft.com/office/drawing/2014/main" id="{00000000-0008-0000-0000-00004C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0</xdr:col>
      <xdr:colOff>28575</xdr:colOff>
      <xdr:row>24</xdr:row>
      <xdr:rowOff>0</xdr:rowOff>
    </xdr:from>
    <xdr:to>
      <xdr:col>14</xdr:col>
      <xdr:colOff>504825</xdr:colOff>
      <xdr:row>24</xdr:row>
      <xdr:rowOff>0</xdr:rowOff>
    </xdr:to>
    <xdr:graphicFrame macro="">
      <xdr:nvGraphicFramePr>
        <xdr:cNvPr id="2081613" name="Chart 50">
          <a:extLst>
            <a:ext uri="{FF2B5EF4-FFF2-40B4-BE49-F238E27FC236}">
              <a16:creationId xmlns:a16="http://schemas.microsoft.com/office/drawing/2014/main" id="{00000000-0008-0000-0000-00004D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0</xdr:col>
      <xdr:colOff>38100</xdr:colOff>
      <xdr:row>24</xdr:row>
      <xdr:rowOff>0</xdr:rowOff>
    </xdr:from>
    <xdr:to>
      <xdr:col>14</xdr:col>
      <xdr:colOff>495300</xdr:colOff>
      <xdr:row>24</xdr:row>
      <xdr:rowOff>0</xdr:rowOff>
    </xdr:to>
    <xdr:graphicFrame macro="">
      <xdr:nvGraphicFramePr>
        <xdr:cNvPr id="2081614" name="Chart 51">
          <a:extLst>
            <a:ext uri="{FF2B5EF4-FFF2-40B4-BE49-F238E27FC236}">
              <a16:creationId xmlns:a16="http://schemas.microsoft.com/office/drawing/2014/main" id="{00000000-0008-0000-0000-00004E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0</xdr:col>
      <xdr:colOff>0</xdr:colOff>
      <xdr:row>0</xdr:row>
      <xdr:rowOff>30480</xdr:rowOff>
    </xdr:from>
    <xdr:to>
      <xdr:col>14</xdr:col>
      <xdr:colOff>392430</xdr:colOff>
      <xdr:row>22</xdr:row>
      <xdr:rowOff>62865</xdr:rowOff>
    </xdr:to>
    <xdr:graphicFrame macro="">
      <xdr:nvGraphicFramePr>
        <xdr:cNvPr id="2081615" name="Chart 53">
          <a:extLst>
            <a:ext uri="{FF2B5EF4-FFF2-40B4-BE49-F238E27FC236}">
              <a16:creationId xmlns:a16="http://schemas.microsoft.com/office/drawing/2014/main" id="{00000000-0008-0000-0000-00004F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118</xdr:row>
      <xdr:rowOff>57151</xdr:rowOff>
    </xdr:from>
    <xdr:to>
      <xdr:col>14</xdr:col>
      <xdr:colOff>478155</xdr:colOff>
      <xdr:row>141</xdr:row>
      <xdr:rowOff>30481</xdr:rowOff>
    </xdr:to>
    <xdr:graphicFrame macro="">
      <xdr:nvGraphicFramePr>
        <xdr:cNvPr id="2081616" name="Chart 65">
          <a:extLst>
            <a:ext uri="{FF2B5EF4-FFF2-40B4-BE49-F238E27FC236}">
              <a16:creationId xmlns:a16="http://schemas.microsoft.com/office/drawing/2014/main" id="{00000000-0008-0000-0000-000050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144</xdr:row>
      <xdr:rowOff>74295</xdr:rowOff>
    </xdr:from>
    <xdr:to>
      <xdr:col>14</xdr:col>
      <xdr:colOff>24765</xdr:colOff>
      <xdr:row>184</xdr:row>
      <xdr:rowOff>62865</xdr:rowOff>
    </xdr:to>
    <xdr:graphicFrame macro="">
      <xdr:nvGraphicFramePr>
        <xdr:cNvPr id="2081617" name="Chart 67">
          <a:extLst>
            <a:ext uri="{FF2B5EF4-FFF2-40B4-BE49-F238E27FC236}">
              <a16:creationId xmlns:a16="http://schemas.microsoft.com/office/drawing/2014/main" id="{00000000-0008-0000-0000-000051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187</xdr:row>
      <xdr:rowOff>99059</xdr:rowOff>
    </xdr:from>
    <xdr:to>
      <xdr:col>14</xdr:col>
      <xdr:colOff>283845</xdr:colOff>
      <xdr:row>221</xdr:row>
      <xdr:rowOff>165734</xdr:rowOff>
    </xdr:to>
    <xdr:graphicFrame macro="">
      <xdr:nvGraphicFramePr>
        <xdr:cNvPr id="2081618" name="Chart 68">
          <a:extLst>
            <a:ext uri="{FF2B5EF4-FFF2-40B4-BE49-F238E27FC236}">
              <a16:creationId xmlns:a16="http://schemas.microsoft.com/office/drawing/2014/main" id="{00000000-0008-0000-0000-000052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0</xdr:col>
      <xdr:colOff>0</xdr:colOff>
      <xdr:row>24</xdr:row>
      <xdr:rowOff>5715</xdr:rowOff>
    </xdr:from>
    <xdr:to>
      <xdr:col>14</xdr:col>
      <xdr:colOff>409575</xdr:colOff>
      <xdr:row>59</xdr:row>
      <xdr:rowOff>9525</xdr:rowOff>
    </xdr:to>
    <xdr:graphicFrame macro="">
      <xdr:nvGraphicFramePr>
        <xdr:cNvPr id="2081619" name="Chart 51">
          <a:extLst>
            <a:ext uri="{FF2B5EF4-FFF2-40B4-BE49-F238E27FC236}">
              <a16:creationId xmlns:a16="http://schemas.microsoft.com/office/drawing/2014/main" id="{00000000-0008-0000-0000-000053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0</xdr:col>
      <xdr:colOff>0</xdr:colOff>
      <xdr:row>61</xdr:row>
      <xdr:rowOff>163830</xdr:rowOff>
    </xdr:from>
    <xdr:to>
      <xdr:col>14</xdr:col>
      <xdr:colOff>325755</xdr:colOff>
      <xdr:row>89</xdr:row>
      <xdr:rowOff>140970</xdr:rowOff>
    </xdr:to>
    <xdr:graphicFrame macro="">
      <xdr:nvGraphicFramePr>
        <xdr:cNvPr id="2081620" name="Chart 52">
          <a:extLst>
            <a:ext uri="{FF2B5EF4-FFF2-40B4-BE49-F238E27FC236}">
              <a16:creationId xmlns:a16="http://schemas.microsoft.com/office/drawing/2014/main" id="{00000000-0008-0000-0000-000054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0</xdr:col>
      <xdr:colOff>0</xdr:colOff>
      <xdr:row>91</xdr:row>
      <xdr:rowOff>36196</xdr:rowOff>
    </xdr:from>
    <xdr:to>
      <xdr:col>14</xdr:col>
      <xdr:colOff>367665</xdr:colOff>
      <xdr:row>116</xdr:row>
      <xdr:rowOff>116206</xdr:rowOff>
    </xdr:to>
    <xdr:graphicFrame macro="">
      <xdr:nvGraphicFramePr>
        <xdr:cNvPr id="2081621" name="Diagramma 1">
          <a:extLst>
            <a:ext uri="{FF2B5EF4-FFF2-40B4-BE49-F238E27FC236}">
              <a16:creationId xmlns:a16="http://schemas.microsoft.com/office/drawing/2014/main" id="{00000000-0008-0000-0000-000055C31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23"/>
  <sheetViews>
    <sheetView tabSelected="1" workbookViewId="0">
      <selection activeCell="U24" sqref="U24"/>
    </sheetView>
  </sheetViews>
  <sheetFormatPr defaultColWidth="9.33203125" defaultRowHeight="13.2" outlineLevelRow="1" x14ac:dyDescent="0.25"/>
  <cols>
    <col min="1" max="1" width="31" style="1" bestFit="1" customWidth="1"/>
    <col min="2" max="2" width="10.77734375" style="1" customWidth="1"/>
    <col min="3" max="10" width="11.6640625" style="1" bestFit="1" customWidth="1"/>
    <col min="11" max="11" width="10.6640625" style="1" bestFit="1" customWidth="1"/>
    <col min="12" max="15" width="9.33203125" style="1"/>
    <col min="16" max="16" width="1.33203125" style="3" customWidth="1"/>
    <col min="17" max="17" width="9.33203125" style="1"/>
    <col min="18" max="18" width="9.33203125" style="2"/>
    <col min="19" max="16384" width="9.33203125" style="1"/>
  </cols>
  <sheetData>
    <row r="1" spans="1:18" x14ac:dyDescent="0.25">
      <c r="R1" s="1"/>
    </row>
    <row r="2" spans="1:18" ht="39.6" x14ac:dyDescent="0.25">
      <c r="A2" s="5" t="s">
        <v>0</v>
      </c>
      <c r="B2" s="5" t="s">
        <v>1</v>
      </c>
      <c r="C2" s="5" t="s">
        <v>41</v>
      </c>
      <c r="D2" s="5" t="s">
        <v>3</v>
      </c>
      <c r="E2" s="5"/>
      <c r="R2" s="1"/>
    </row>
    <row r="3" spans="1:18" x14ac:dyDescent="0.25">
      <c r="A3" s="6">
        <v>15219</v>
      </c>
      <c r="B3" s="6">
        <v>2492</v>
      </c>
      <c r="C3" s="6">
        <v>585</v>
      </c>
      <c r="D3" s="6">
        <v>410</v>
      </c>
      <c r="E3" s="6">
        <f>SUM(A3:D3)</f>
        <v>18706</v>
      </c>
      <c r="F3" s="4"/>
      <c r="R3" s="1"/>
    </row>
    <row r="4" spans="1:18" x14ac:dyDescent="0.25">
      <c r="A4" s="2">
        <f>A3/E3*100</f>
        <v>81.358922270929114</v>
      </c>
      <c r="B4" s="2">
        <f>B3/E3*100</f>
        <v>13.321928792900673</v>
      </c>
      <c r="C4" s="2">
        <f>C3/E3*100</f>
        <v>3.1273388217684168</v>
      </c>
      <c r="D4" s="2">
        <f>D3/E3*100</f>
        <v>2.1918101144017963</v>
      </c>
      <c r="E4" s="9"/>
      <c r="R4" s="1"/>
    </row>
    <row r="5" spans="1:18" x14ac:dyDescent="0.25">
      <c r="B5" s="4"/>
      <c r="C5" s="4"/>
      <c r="E5" s="9"/>
      <c r="R5" s="1"/>
    </row>
    <row r="6" spans="1:18" x14ac:dyDescent="0.25">
      <c r="B6" s="4"/>
      <c r="C6" s="4"/>
      <c r="E6" s="9"/>
      <c r="R6" s="1"/>
    </row>
    <row r="7" spans="1:18" x14ac:dyDescent="0.25">
      <c r="B7" s="4"/>
      <c r="C7" s="4"/>
      <c r="E7" s="9"/>
      <c r="R7" s="1"/>
    </row>
    <row r="8" spans="1:18" x14ac:dyDescent="0.25">
      <c r="B8" s="4"/>
      <c r="C8" s="4"/>
      <c r="R8" s="1"/>
    </row>
    <row r="9" spans="1:18" x14ac:dyDescent="0.25">
      <c r="B9" s="4"/>
      <c r="C9" s="4"/>
      <c r="R9" s="1"/>
    </row>
    <row r="10" spans="1:18" x14ac:dyDescent="0.25">
      <c r="B10" s="4"/>
      <c r="C10" s="4"/>
      <c r="R10" s="1"/>
    </row>
    <row r="11" spans="1:18" x14ac:dyDescent="0.25">
      <c r="R11" s="1"/>
    </row>
    <row r="12" spans="1:18" x14ac:dyDescent="0.25">
      <c r="R12" s="1"/>
    </row>
    <row r="13" spans="1:18" x14ac:dyDescent="0.25">
      <c r="R13" s="1"/>
    </row>
    <row r="14" spans="1:18" x14ac:dyDescent="0.25">
      <c r="R14" s="1"/>
    </row>
    <row r="15" spans="1:18" x14ac:dyDescent="0.25">
      <c r="R15" s="1"/>
    </row>
    <row r="16" spans="1:18" x14ac:dyDescent="0.25">
      <c r="R16" s="1"/>
    </row>
    <row r="17" spans="1:18" x14ac:dyDescent="0.25">
      <c r="R17" s="1"/>
    </row>
    <row r="18" spans="1:18" x14ac:dyDescent="0.25">
      <c r="R18" s="1"/>
    </row>
    <row r="19" spans="1:18" x14ac:dyDescent="0.25">
      <c r="R19" s="1"/>
    </row>
    <row r="20" spans="1:18" x14ac:dyDescent="0.25">
      <c r="R20" s="1"/>
    </row>
    <row r="21" spans="1:18" x14ac:dyDescent="0.25">
      <c r="R21" s="1"/>
    </row>
    <row r="22" spans="1:18" x14ac:dyDescent="0.25">
      <c r="R22" s="1"/>
    </row>
    <row r="23" spans="1:18" x14ac:dyDescent="0.25">
      <c r="R23" s="1"/>
    </row>
    <row r="24" spans="1:18" s="3" customFormat="1" ht="5.25" customHeight="1" x14ac:dyDescent="0.25"/>
    <row r="26" spans="1:18" x14ac:dyDescent="0.25">
      <c r="A26" s="25"/>
      <c r="B26" s="35" t="s">
        <v>0</v>
      </c>
      <c r="C26" s="35" t="s">
        <v>1</v>
      </c>
      <c r="D26" s="35" t="s">
        <v>2</v>
      </c>
      <c r="E26" s="35" t="s">
        <v>3</v>
      </c>
      <c r="F26" s="35" t="s">
        <v>4</v>
      </c>
      <c r="G26" s="36"/>
    </row>
    <row r="27" spans="1:18" x14ac:dyDescent="0.25">
      <c r="A27" s="25"/>
      <c r="B27" s="37"/>
      <c r="C27" s="37"/>
      <c r="D27" s="37"/>
      <c r="E27" s="37"/>
      <c r="F27" s="35"/>
      <c r="G27" s="36"/>
    </row>
    <row r="28" spans="1:18" x14ac:dyDescent="0.25">
      <c r="A28" s="14">
        <v>2000</v>
      </c>
      <c r="B28" s="30">
        <v>19933</v>
      </c>
      <c r="C28" s="30">
        <v>2702</v>
      </c>
      <c r="D28" s="6">
        <v>1084</v>
      </c>
      <c r="E28" s="6">
        <v>447</v>
      </c>
      <c r="F28" s="6">
        <v>357</v>
      </c>
      <c r="G28" s="12"/>
    </row>
    <row r="29" spans="1:18" hidden="1" outlineLevel="1" x14ac:dyDescent="0.25">
      <c r="A29" s="14">
        <v>2001</v>
      </c>
      <c r="B29" s="30">
        <v>18374</v>
      </c>
      <c r="C29" s="30">
        <v>2374</v>
      </c>
      <c r="D29" s="6">
        <v>881</v>
      </c>
      <c r="E29" s="6">
        <v>369</v>
      </c>
      <c r="F29" s="6">
        <v>282</v>
      </c>
    </row>
    <row r="30" spans="1:18" hidden="1" outlineLevel="1" x14ac:dyDescent="0.25">
      <c r="A30" s="14">
        <v>2002</v>
      </c>
      <c r="B30" s="30">
        <v>16933</v>
      </c>
      <c r="C30" s="30">
        <v>2085</v>
      </c>
      <c r="D30" s="6">
        <v>742</v>
      </c>
      <c r="E30" s="6">
        <v>330</v>
      </c>
      <c r="F30" s="6">
        <v>242</v>
      </c>
    </row>
    <row r="31" spans="1:18" hidden="1" outlineLevel="1" x14ac:dyDescent="0.25">
      <c r="A31" s="14">
        <v>2003</v>
      </c>
      <c r="B31" s="30">
        <v>16420</v>
      </c>
      <c r="C31" s="30">
        <v>1968</v>
      </c>
      <c r="D31" s="6">
        <v>671</v>
      </c>
      <c r="E31" s="6">
        <v>298</v>
      </c>
      <c r="F31" s="6">
        <v>241</v>
      </c>
    </row>
    <row r="32" spans="1:18" hidden="1" outlineLevel="1" x14ac:dyDescent="0.25">
      <c r="A32" s="14">
        <v>2004</v>
      </c>
      <c r="B32" s="30">
        <v>18535</v>
      </c>
      <c r="C32" s="30">
        <v>2431</v>
      </c>
      <c r="D32" s="6">
        <v>1065</v>
      </c>
      <c r="E32" s="6">
        <v>355</v>
      </c>
      <c r="F32" s="6">
        <v>401</v>
      </c>
    </row>
    <row r="33" spans="1:6" collapsed="1" x14ac:dyDescent="0.25">
      <c r="A33" s="14">
        <v>2005</v>
      </c>
      <c r="B33" s="30">
        <v>18222</v>
      </c>
      <c r="C33" s="30">
        <v>2387</v>
      </c>
      <c r="D33" s="6">
        <v>1031</v>
      </c>
      <c r="E33" s="6">
        <v>332</v>
      </c>
      <c r="F33" s="6">
        <v>411</v>
      </c>
    </row>
    <row r="34" spans="1:6" hidden="1" outlineLevel="1" x14ac:dyDescent="0.25">
      <c r="A34" s="14">
        <v>2006</v>
      </c>
      <c r="B34" s="13">
        <v>18099</v>
      </c>
      <c r="C34" s="13">
        <v>2187</v>
      </c>
      <c r="D34" s="13">
        <v>946</v>
      </c>
      <c r="E34" s="13">
        <v>305</v>
      </c>
      <c r="F34" s="13">
        <v>416</v>
      </c>
    </row>
    <row r="35" spans="1:6" hidden="1" outlineLevel="1" x14ac:dyDescent="0.25">
      <c r="A35" s="14">
        <v>2007</v>
      </c>
      <c r="B35" s="13">
        <v>18077</v>
      </c>
      <c r="C35" s="13">
        <v>2202</v>
      </c>
      <c r="D35" s="13">
        <v>867</v>
      </c>
      <c r="E35" s="13">
        <v>211</v>
      </c>
      <c r="F35" s="13">
        <v>414</v>
      </c>
    </row>
    <row r="36" spans="1:6" hidden="1" outlineLevel="1" x14ac:dyDescent="0.25">
      <c r="A36" s="14">
        <v>2008</v>
      </c>
      <c r="B36" s="13">
        <v>18043</v>
      </c>
      <c r="C36" s="13">
        <v>2220</v>
      </c>
      <c r="D36" s="13">
        <v>943</v>
      </c>
      <c r="E36" s="13">
        <v>179</v>
      </c>
      <c r="F36" s="13">
        <v>423</v>
      </c>
    </row>
    <row r="37" spans="1:6" hidden="1" outlineLevel="1" x14ac:dyDescent="0.25">
      <c r="A37" s="14">
        <v>2009</v>
      </c>
      <c r="B37" s="13">
        <v>18388</v>
      </c>
      <c r="C37" s="13">
        <v>2252</v>
      </c>
      <c r="D37" s="13">
        <v>961</v>
      </c>
      <c r="E37" s="13">
        <v>146</v>
      </c>
      <c r="F37" s="13">
        <v>450</v>
      </c>
    </row>
    <row r="38" spans="1:6" collapsed="1" x14ac:dyDescent="0.25">
      <c r="A38" s="14">
        <v>2011</v>
      </c>
      <c r="B38" s="31">
        <v>18351</v>
      </c>
      <c r="C38" s="31">
        <v>2324</v>
      </c>
      <c r="D38" s="25">
        <v>861</v>
      </c>
      <c r="E38" s="25">
        <v>311</v>
      </c>
      <c r="F38" s="25">
        <v>523</v>
      </c>
    </row>
    <row r="39" spans="1:6" x14ac:dyDescent="0.25">
      <c r="A39" s="14">
        <v>2012</v>
      </c>
      <c r="B39" s="31">
        <v>18119</v>
      </c>
      <c r="C39" s="31">
        <v>2319</v>
      </c>
      <c r="D39" s="25">
        <v>800</v>
      </c>
      <c r="E39" s="25">
        <v>322</v>
      </c>
      <c r="F39" s="25">
        <v>522</v>
      </c>
    </row>
    <row r="40" spans="1:6" x14ac:dyDescent="0.25">
      <c r="A40" s="14">
        <v>2013</v>
      </c>
      <c r="B40" s="31">
        <v>17720</v>
      </c>
      <c r="C40" s="31">
        <v>2332</v>
      </c>
      <c r="D40" s="25">
        <v>734</v>
      </c>
      <c r="E40" s="25">
        <v>325</v>
      </c>
      <c r="F40" s="25">
        <v>530</v>
      </c>
    </row>
    <row r="41" spans="1:6" x14ac:dyDescent="0.25">
      <c r="A41" s="14">
        <v>2014</v>
      </c>
      <c r="B41" s="31">
        <v>17485</v>
      </c>
      <c r="C41" s="31">
        <v>2326</v>
      </c>
      <c r="D41" s="25">
        <v>707</v>
      </c>
      <c r="E41" s="25">
        <v>332</v>
      </c>
      <c r="F41" s="25">
        <v>557</v>
      </c>
    </row>
    <row r="42" spans="1:6" x14ac:dyDescent="0.25">
      <c r="A42" s="14">
        <v>2015</v>
      </c>
      <c r="B42" s="31">
        <v>17274</v>
      </c>
      <c r="C42" s="31">
        <v>2365</v>
      </c>
      <c r="D42" s="25">
        <v>664</v>
      </c>
      <c r="E42" s="25">
        <v>348</v>
      </c>
      <c r="F42" s="25">
        <v>575</v>
      </c>
    </row>
    <row r="43" spans="1:6" x14ac:dyDescent="0.25">
      <c r="A43" s="14">
        <v>2016</v>
      </c>
      <c r="B43" s="31">
        <v>16923</v>
      </c>
      <c r="C43" s="31">
        <v>2371</v>
      </c>
      <c r="D43" s="25">
        <v>660</v>
      </c>
      <c r="E43" s="25">
        <v>369</v>
      </c>
      <c r="F43" s="25">
        <v>568</v>
      </c>
    </row>
    <row r="44" spans="1:6" x14ac:dyDescent="0.25">
      <c r="A44" s="14">
        <v>2017</v>
      </c>
      <c r="B44" s="31">
        <v>16611</v>
      </c>
      <c r="C44" s="31">
        <v>2392</v>
      </c>
      <c r="D44" s="25">
        <v>598</v>
      </c>
      <c r="E44" s="25">
        <v>375</v>
      </c>
      <c r="F44" s="25">
        <v>605</v>
      </c>
    </row>
    <row r="45" spans="1:6" x14ac:dyDescent="0.25">
      <c r="A45" s="14">
        <v>2018</v>
      </c>
      <c r="B45" s="31">
        <v>16372</v>
      </c>
      <c r="C45" s="31">
        <v>2411</v>
      </c>
      <c r="D45" s="25">
        <v>605</v>
      </c>
      <c r="E45" s="25">
        <v>381</v>
      </c>
      <c r="F45" s="25">
        <v>637</v>
      </c>
    </row>
    <row r="46" spans="1:6" x14ac:dyDescent="0.25">
      <c r="A46" s="14">
        <v>2019</v>
      </c>
      <c r="B46" s="31">
        <v>16215</v>
      </c>
      <c r="C46" s="31">
        <v>2434</v>
      </c>
      <c r="D46" s="25">
        <v>616</v>
      </c>
      <c r="E46" s="25">
        <v>390</v>
      </c>
      <c r="F46" s="25">
        <v>642</v>
      </c>
    </row>
    <row r="47" spans="1:6" x14ac:dyDescent="0.25">
      <c r="A47" s="14">
        <v>2020</v>
      </c>
      <c r="B47" s="31">
        <v>15971</v>
      </c>
      <c r="C47" s="31">
        <v>2425</v>
      </c>
      <c r="D47" s="25">
        <v>593</v>
      </c>
      <c r="E47" s="25">
        <v>385</v>
      </c>
      <c r="F47" s="25">
        <v>662</v>
      </c>
    </row>
    <row r="48" spans="1:6" x14ac:dyDescent="0.25">
      <c r="A48" s="14">
        <v>2021</v>
      </c>
      <c r="B48" s="31">
        <v>15592</v>
      </c>
      <c r="C48" s="31">
        <v>2446</v>
      </c>
      <c r="D48" s="25">
        <v>585</v>
      </c>
      <c r="E48" s="25">
        <v>388</v>
      </c>
      <c r="F48" s="25">
        <v>682</v>
      </c>
    </row>
    <row r="49" spans="1:8" x14ac:dyDescent="0.25">
      <c r="A49" s="14">
        <v>2022</v>
      </c>
      <c r="B49" s="31">
        <v>15398</v>
      </c>
      <c r="C49" s="31">
        <v>2483</v>
      </c>
      <c r="D49" s="25">
        <v>565</v>
      </c>
      <c r="E49" s="25">
        <v>398</v>
      </c>
      <c r="F49" s="25">
        <v>708</v>
      </c>
    </row>
    <row r="50" spans="1:8" x14ac:dyDescent="0.25">
      <c r="A50" s="14">
        <v>2023</v>
      </c>
      <c r="B50" s="31">
        <v>15364</v>
      </c>
      <c r="C50" s="31">
        <v>2512</v>
      </c>
      <c r="D50" s="25">
        <v>569</v>
      </c>
      <c r="E50" s="25">
        <v>402</v>
      </c>
      <c r="F50" s="25">
        <v>773</v>
      </c>
    </row>
    <row r="51" spans="1:8" x14ac:dyDescent="0.25">
      <c r="A51" s="7">
        <v>2024</v>
      </c>
      <c r="B51" s="1">
        <v>15219</v>
      </c>
      <c r="C51" s="1">
        <v>2492</v>
      </c>
      <c r="D51" s="1">
        <v>585</v>
      </c>
      <c r="E51" s="1">
        <v>410</v>
      </c>
      <c r="F51" s="1">
        <v>829</v>
      </c>
    </row>
    <row r="61" spans="1:8" s="3" customFormat="1" ht="5.25" customHeight="1" x14ac:dyDescent="0.25"/>
    <row r="63" spans="1:8" ht="39.6" x14ac:dyDescent="0.25">
      <c r="B63" s="11" t="s">
        <v>5</v>
      </c>
      <c r="C63" s="11" t="s">
        <v>6</v>
      </c>
      <c r="D63" s="11" t="s">
        <v>7</v>
      </c>
      <c r="E63" s="11" t="s">
        <v>8</v>
      </c>
      <c r="F63" s="11" t="s">
        <v>9</v>
      </c>
      <c r="G63" s="11" t="s">
        <v>10</v>
      </c>
      <c r="H63" s="11" t="s">
        <v>11</v>
      </c>
    </row>
    <row r="64" spans="1:8" hidden="1" outlineLevel="1" x14ac:dyDescent="0.25">
      <c r="A64" s="14" t="s">
        <v>12</v>
      </c>
      <c r="B64" s="8">
        <v>98.78</v>
      </c>
      <c r="C64" s="8">
        <v>75.53</v>
      </c>
      <c r="D64" s="8">
        <v>78.16</v>
      </c>
      <c r="E64" s="8">
        <v>68.25</v>
      </c>
      <c r="F64" s="8">
        <v>50.99</v>
      </c>
      <c r="G64" s="8">
        <v>58.73</v>
      </c>
      <c r="H64" s="8">
        <v>43.83</v>
      </c>
    </row>
    <row r="65" spans="1:8" hidden="1" outlineLevel="1" x14ac:dyDescent="0.25">
      <c r="A65" s="15" t="s">
        <v>26</v>
      </c>
      <c r="B65" s="16">
        <v>105.48</v>
      </c>
      <c r="C65" s="16">
        <v>79.14</v>
      </c>
      <c r="D65" s="16">
        <v>81.709999999999994</v>
      </c>
      <c r="E65" s="16">
        <v>71</v>
      </c>
      <c r="F65" s="16">
        <v>56.45</v>
      </c>
      <c r="G65" s="16">
        <v>61.5</v>
      </c>
      <c r="H65" s="16">
        <v>44.2</v>
      </c>
    </row>
    <row r="66" spans="1:8" hidden="1" outlineLevel="1" x14ac:dyDescent="0.25">
      <c r="A66" s="15" t="s">
        <v>27</v>
      </c>
      <c r="B66" s="8">
        <v>116.92</v>
      </c>
      <c r="C66" s="8">
        <v>95.32</v>
      </c>
      <c r="D66" s="8">
        <v>98.74</v>
      </c>
      <c r="E66" s="8">
        <v>82.92</v>
      </c>
      <c r="F66" s="8">
        <v>64.98</v>
      </c>
      <c r="G66" s="8">
        <v>70.760000000000005</v>
      </c>
      <c r="H66" s="8">
        <v>47.79</v>
      </c>
    </row>
    <row r="67" spans="1:8" hidden="1" outlineLevel="1" x14ac:dyDescent="0.25">
      <c r="A67" s="15" t="s">
        <v>28</v>
      </c>
      <c r="B67" s="16">
        <v>132.88999999999999</v>
      </c>
      <c r="C67" s="16">
        <v>115.48</v>
      </c>
      <c r="D67" s="16">
        <v>119.91</v>
      </c>
      <c r="E67" s="16">
        <v>95.97</v>
      </c>
      <c r="F67" s="16">
        <v>77.2</v>
      </c>
      <c r="G67" s="16">
        <v>92.68</v>
      </c>
      <c r="H67" s="16">
        <v>48</v>
      </c>
    </row>
    <row r="68" spans="1:8" hidden="1" outlineLevel="1" x14ac:dyDescent="0.25">
      <c r="A68" s="17" t="s">
        <v>29</v>
      </c>
      <c r="B68" s="18">
        <v>160.30000000000001</v>
      </c>
      <c r="C68" s="18">
        <v>135.36000000000001</v>
      </c>
      <c r="D68" s="18">
        <v>142.22</v>
      </c>
      <c r="E68" s="18">
        <v>105.48</v>
      </c>
      <c r="F68" s="18">
        <v>83.02</v>
      </c>
      <c r="G68" s="18">
        <v>96.58</v>
      </c>
      <c r="H68" s="18">
        <v>47.68</v>
      </c>
    </row>
    <row r="69" spans="1:8" collapsed="1" x14ac:dyDescent="0.25">
      <c r="A69" s="19">
        <v>2009</v>
      </c>
      <c r="B69" s="20">
        <f>168.17/0.702804</f>
        <v>239.28435239412408</v>
      </c>
      <c r="C69" s="20">
        <f>156.35/0.702804</f>
        <v>222.46600759244399</v>
      </c>
      <c r="D69" s="20">
        <f>163.66/0.702804</f>
        <v>232.86720052817</v>
      </c>
      <c r="E69" s="20">
        <f>128.22/0.702804</f>
        <v>182.4406235593423</v>
      </c>
      <c r="F69" s="20">
        <f>93.73/0.702804</f>
        <v>133.36577481061576</v>
      </c>
      <c r="G69" s="20">
        <f>89.48/0.702804</f>
        <v>127.31856961542621</v>
      </c>
      <c r="H69" s="20">
        <f>64.51/0.702804</f>
        <v>91.789460503924289</v>
      </c>
    </row>
    <row r="70" spans="1:8" x14ac:dyDescent="0.25">
      <c r="A70" s="19">
        <v>2010</v>
      </c>
      <c r="B70" s="20">
        <f>166.43/0.702804</f>
        <v>236.80855544362299</v>
      </c>
      <c r="C70" s="20">
        <f>172.68/0.702804</f>
        <v>245.70150426007822</v>
      </c>
      <c r="D70" s="20">
        <f>182.41/0.702804</f>
        <v>259.5460469775357</v>
      </c>
      <c r="E70" s="20">
        <f>129.73/0.702804</f>
        <v>184.58915999339786</v>
      </c>
      <c r="F70" s="20">
        <f>92.59/0.702804</f>
        <v>131.74370094649433</v>
      </c>
      <c r="G70" s="20">
        <f>113.77/0.702804</f>
        <v>161.8801258956978</v>
      </c>
      <c r="H70" s="20">
        <f>64.94/0.702804</f>
        <v>92.4012953824964</v>
      </c>
    </row>
    <row r="71" spans="1:8" x14ac:dyDescent="0.25">
      <c r="A71" s="19">
        <v>2011</v>
      </c>
      <c r="B71" s="20">
        <f>173.33/0.702804</f>
        <v>246.62637093698956</v>
      </c>
      <c r="C71" s="20">
        <f>169.13/0.702804</f>
        <v>240.65030933233163</v>
      </c>
      <c r="D71" s="20">
        <f>178.3/0.702804</f>
        <v>253.69804383583477</v>
      </c>
      <c r="E71" s="20">
        <f>126.85/0.702804</f>
        <v>180.4912891787753</v>
      </c>
      <c r="F71" s="20">
        <f>90.72/0.702804</f>
        <v>129.08293066061091</v>
      </c>
      <c r="G71" s="20">
        <f>170.36/0.7028074</f>
        <v>242.39926898891505</v>
      </c>
      <c r="H71" s="20">
        <f>64.55/0.702804</f>
        <v>91.846375376349599</v>
      </c>
    </row>
    <row r="72" spans="1:8" x14ac:dyDescent="0.25">
      <c r="A72" s="26">
        <v>2012</v>
      </c>
      <c r="B72" s="27">
        <f>175.7/0.702804</f>
        <v>249.99857712818937</v>
      </c>
      <c r="C72" s="27">
        <f>171.2/0.7028074</f>
        <v>243.59447552771925</v>
      </c>
      <c r="D72" s="27">
        <f>180.45/0.702804</f>
        <v>256.75721822869531</v>
      </c>
      <c r="E72" s="27">
        <f>126.13/0.702804</f>
        <v>179.46682147511967</v>
      </c>
      <c r="F72" s="27">
        <f>89.54/0.702804</f>
        <v>127.40394192406418</v>
      </c>
      <c r="G72" s="27">
        <f>183.45/0.702804</f>
        <v>261.02583366059383</v>
      </c>
      <c r="H72" s="27">
        <f>64.78/0.702804</f>
        <v>92.173635892795147</v>
      </c>
    </row>
    <row r="73" spans="1:8" x14ac:dyDescent="0.25">
      <c r="A73" s="14">
        <v>2013</v>
      </c>
      <c r="B73" s="16"/>
      <c r="C73" s="16">
        <f>173.85/0.702804</f>
        <v>247.36626427851863</v>
      </c>
      <c r="D73" s="16">
        <f>183.43/0.702804</f>
        <v>260.99737622438118</v>
      </c>
      <c r="E73" s="16">
        <f>125.87/0.702804</f>
        <v>179.09687480435514</v>
      </c>
      <c r="F73" s="16">
        <f>89.12/0.702804</f>
        <v>126.8063357635984</v>
      </c>
      <c r="G73" s="16">
        <f>188.88/0.702804</f>
        <v>268.75202759233014</v>
      </c>
      <c r="H73" s="16">
        <f>64.63/0.702804</f>
        <v>91.960205121200218</v>
      </c>
    </row>
    <row r="74" spans="1:8" x14ac:dyDescent="0.25">
      <c r="A74" s="14">
        <v>2014</v>
      </c>
      <c r="B74" s="25"/>
      <c r="C74" s="25">
        <v>254.21</v>
      </c>
      <c r="D74" s="25">
        <v>268.27</v>
      </c>
      <c r="E74" s="25">
        <v>183.45</v>
      </c>
      <c r="F74" s="25">
        <v>128.97</v>
      </c>
      <c r="G74" s="16">
        <v>277</v>
      </c>
      <c r="H74" s="16">
        <v>98.4</v>
      </c>
    </row>
    <row r="75" spans="1:8" x14ac:dyDescent="0.25">
      <c r="A75" s="14">
        <v>2015</v>
      </c>
      <c r="B75" s="25"/>
      <c r="C75" s="25">
        <v>260.08</v>
      </c>
      <c r="D75" s="25">
        <v>274.97000000000003</v>
      </c>
      <c r="E75" s="25">
        <v>184.7</v>
      </c>
      <c r="F75" s="25">
        <v>130.35</v>
      </c>
      <c r="G75" s="25">
        <v>280.74</v>
      </c>
      <c r="H75" s="25">
        <v>104.06</v>
      </c>
    </row>
    <row r="76" spans="1:8" x14ac:dyDescent="0.25">
      <c r="A76" s="14">
        <v>2016</v>
      </c>
      <c r="B76" s="25"/>
      <c r="C76" s="25">
        <v>265.26</v>
      </c>
      <c r="D76" s="25">
        <v>280.89999999999998</v>
      </c>
      <c r="E76" s="25">
        <v>183.8</v>
      </c>
      <c r="F76" s="25">
        <v>131.04</v>
      </c>
      <c r="G76" s="25">
        <v>293.85000000000002</v>
      </c>
      <c r="H76" s="25">
        <v>104.64</v>
      </c>
    </row>
    <row r="77" spans="1:8" x14ac:dyDescent="0.25">
      <c r="A77" s="14">
        <v>2017</v>
      </c>
      <c r="B77" s="25"/>
      <c r="C77" s="34">
        <v>274</v>
      </c>
      <c r="D77" s="34">
        <v>290.43</v>
      </c>
      <c r="E77" s="34">
        <v>182.97</v>
      </c>
      <c r="F77" s="34">
        <v>152</v>
      </c>
      <c r="G77" s="34">
        <v>312.89</v>
      </c>
      <c r="H77" s="34">
        <v>105.32</v>
      </c>
    </row>
    <row r="78" spans="1:8" x14ac:dyDescent="0.25">
      <c r="A78" s="14">
        <v>2018</v>
      </c>
      <c r="B78" s="25"/>
      <c r="C78" s="34">
        <v>295.35000000000002</v>
      </c>
      <c r="D78" s="34">
        <v>314.42</v>
      </c>
      <c r="E78" s="34">
        <v>189.8</v>
      </c>
      <c r="F78" s="34">
        <v>169.64</v>
      </c>
      <c r="G78" s="34">
        <v>343.57</v>
      </c>
      <c r="H78" s="34">
        <v>105.76</v>
      </c>
    </row>
    <row r="79" spans="1:8" x14ac:dyDescent="0.25">
      <c r="A79" s="14">
        <v>2019</v>
      </c>
      <c r="B79" s="25"/>
      <c r="C79" s="34">
        <v>319.22000000000003</v>
      </c>
      <c r="D79" s="34">
        <v>340.71</v>
      </c>
      <c r="E79" s="34">
        <v>201.16</v>
      </c>
      <c r="F79" s="34">
        <v>180.7</v>
      </c>
      <c r="G79" s="34">
        <v>371.95</v>
      </c>
      <c r="H79" s="34">
        <v>106.28</v>
      </c>
    </row>
    <row r="80" spans="1:8" x14ac:dyDescent="0.25">
      <c r="A80" s="14">
        <v>2020</v>
      </c>
      <c r="B80" s="25"/>
      <c r="C80" s="34">
        <v>343.93</v>
      </c>
      <c r="D80" s="34">
        <v>367.61</v>
      </c>
      <c r="E80" s="34">
        <v>213.56</v>
      </c>
      <c r="F80" s="34">
        <v>191.77</v>
      </c>
      <c r="G80" s="34">
        <v>414.32</v>
      </c>
      <c r="H80" s="34">
        <v>122.83</v>
      </c>
    </row>
    <row r="81" spans="1:8" x14ac:dyDescent="0.25">
      <c r="A81" s="14">
        <v>2021</v>
      </c>
      <c r="B81" s="25"/>
      <c r="C81" s="34">
        <v>369.26</v>
      </c>
      <c r="D81" s="34">
        <v>391.68</v>
      </c>
      <c r="E81" s="34">
        <v>247.46</v>
      </c>
      <c r="F81" s="34">
        <v>227.03</v>
      </c>
      <c r="G81" s="34">
        <v>440.81</v>
      </c>
      <c r="H81" s="34">
        <v>175.51</v>
      </c>
    </row>
    <row r="82" spans="1:8" x14ac:dyDescent="0.25">
      <c r="A82" s="14">
        <v>2022</v>
      </c>
      <c r="B82" s="25"/>
      <c r="C82" s="34">
        <v>422.59</v>
      </c>
      <c r="D82" s="34">
        <v>449.9</v>
      </c>
      <c r="E82" s="34">
        <v>277.48</v>
      </c>
      <c r="F82" s="34">
        <v>258.93</v>
      </c>
      <c r="G82" s="34">
        <v>519.14</v>
      </c>
      <c r="H82" s="34">
        <v>174.24</v>
      </c>
    </row>
    <row r="83" spans="1:8" x14ac:dyDescent="0.25">
      <c r="A83" s="14">
        <v>2023</v>
      </c>
      <c r="B83" s="25"/>
      <c r="C83" s="34">
        <v>482.31</v>
      </c>
      <c r="D83" s="34">
        <v>514.6</v>
      </c>
      <c r="E83" s="34">
        <v>308.58</v>
      </c>
      <c r="F83" s="34">
        <v>294.95999999999998</v>
      </c>
      <c r="G83" s="34">
        <v>613.49</v>
      </c>
      <c r="H83" s="34">
        <v>183.94</v>
      </c>
    </row>
    <row r="84" spans="1:8" x14ac:dyDescent="0.25">
      <c r="A84" s="14">
        <v>2024</v>
      </c>
      <c r="B84" s="25"/>
      <c r="C84" s="34">
        <v>514.6</v>
      </c>
      <c r="D84" s="34">
        <v>549.82000000000005</v>
      </c>
      <c r="E84" s="34">
        <v>324.7</v>
      </c>
      <c r="F84" s="34">
        <v>321.38</v>
      </c>
      <c r="G84" s="34">
        <v>662.2</v>
      </c>
      <c r="H84" s="34">
        <v>214.19</v>
      </c>
    </row>
    <row r="91" spans="1:8" s="3" customFormat="1" ht="5.25" customHeight="1" x14ac:dyDescent="0.25"/>
    <row r="93" spans="1:8" ht="85.5" customHeight="1" x14ac:dyDescent="0.25">
      <c r="A93" s="7"/>
      <c r="B93" s="24" t="s">
        <v>34</v>
      </c>
      <c r="C93" s="24" t="s">
        <v>35</v>
      </c>
      <c r="D93" s="24" t="s">
        <v>36</v>
      </c>
      <c r="E93" s="24" t="s">
        <v>32</v>
      </c>
      <c r="F93" s="24" t="s">
        <v>37</v>
      </c>
      <c r="G93" s="24" t="s">
        <v>33</v>
      </c>
    </row>
    <row r="94" spans="1:8" x14ac:dyDescent="0.25">
      <c r="A94" s="7">
        <v>2010</v>
      </c>
      <c r="B94" s="10">
        <v>100</v>
      </c>
      <c r="C94" s="10">
        <v>100</v>
      </c>
      <c r="D94" s="10">
        <v>100</v>
      </c>
      <c r="E94" s="10">
        <v>100</v>
      </c>
      <c r="F94" s="10">
        <v>100</v>
      </c>
      <c r="G94" s="10">
        <v>100</v>
      </c>
    </row>
    <row r="95" spans="1:8" hidden="1" outlineLevel="1" x14ac:dyDescent="0.25">
      <c r="A95" s="7">
        <v>2011</v>
      </c>
      <c r="B95" s="10">
        <f t="shared" ref="B95:G95" si="0">C71/C70*100</f>
        <v>97.944174195042848</v>
      </c>
      <c r="C95" s="10">
        <f t="shared" si="0"/>
        <v>97.746834055150501</v>
      </c>
      <c r="D95" s="10">
        <f t="shared" si="0"/>
        <v>97.780004624990369</v>
      </c>
      <c r="E95" s="10">
        <f t="shared" si="0"/>
        <v>97.980343449616583</v>
      </c>
      <c r="F95" s="10">
        <f t="shared" si="0"/>
        <v>149.73998052429062</v>
      </c>
      <c r="G95" s="10">
        <f t="shared" si="0"/>
        <v>99.399445642131198</v>
      </c>
    </row>
    <row r="96" spans="1:8" hidden="1" outlineLevel="1" x14ac:dyDescent="0.25">
      <c r="A96" s="7">
        <v>2012</v>
      </c>
      <c r="B96" s="10">
        <f t="shared" ref="B96:G96" si="1">C72/C70*100</f>
        <v>99.142443698623566</v>
      </c>
      <c r="C96" s="10">
        <f t="shared" si="1"/>
        <v>98.925497505619191</v>
      </c>
      <c r="D96" s="10">
        <f t="shared" si="1"/>
        <v>97.225005781237968</v>
      </c>
      <c r="E96" s="10">
        <f t="shared" si="1"/>
        <v>96.705907765417436</v>
      </c>
      <c r="F96" s="10">
        <f t="shared" si="1"/>
        <v>161.24637426386568</v>
      </c>
      <c r="G96" s="10">
        <f t="shared" si="1"/>
        <v>99.753618724976903</v>
      </c>
    </row>
    <row r="97" spans="1:7" hidden="1" outlineLevel="1" x14ac:dyDescent="0.25">
      <c r="A97" s="7">
        <v>2013</v>
      </c>
      <c r="B97" s="10">
        <f t="shared" ref="B97:G97" si="2">C73/C70*100</f>
        <v>100.67755385684502</v>
      </c>
      <c r="C97" s="10">
        <f t="shared" si="2"/>
        <v>100.5591798695247</v>
      </c>
      <c r="D97" s="10">
        <f t="shared" si="2"/>
        <v>97.024589532105153</v>
      </c>
      <c r="E97" s="10">
        <f t="shared" si="2"/>
        <v>96.252295064261801</v>
      </c>
      <c r="F97" s="10">
        <f t="shared" si="2"/>
        <v>166.01916146611583</v>
      </c>
      <c r="G97" s="10">
        <f t="shared" si="2"/>
        <v>99.52263627964274</v>
      </c>
    </row>
    <row r="98" spans="1:7" hidden="1" outlineLevel="1" x14ac:dyDescent="0.25">
      <c r="A98" s="7">
        <v>2014</v>
      </c>
      <c r="B98" s="10">
        <f t="shared" ref="B98:G98" si="3">C74/C70*100</f>
        <v>103.46294002779707</v>
      </c>
      <c r="C98" s="10">
        <f t="shared" si="3"/>
        <v>103.36123517351021</v>
      </c>
      <c r="D98" s="10">
        <f t="shared" si="3"/>
        <v>99.382867339859715</v>
      </c>
      <c r="E98" s="10">
        <f t="shared" si="3"/>
        <v>97.89462347985743</v>
      </c>
      <c r="F98" s="10">
        <f t="shared" si="3"/>
        <v>171.1142726553573</v>
      </c>
      <c r="G98" s="10">
        <f t="shared" si="3"/>
        <v>106.49201355097013</v>
      </c>
    </row>
    <row r="99" spans="1:7" collapsed="1" x14ac:dyDescent="0.25">
      <c r="A99" s="7">
        <v>2015</v>
      </c>
      <c r="B99" s="10">
        <f t="shared" ref="B99:G99" si="4">C75/C70*100</f>
        <v>105.85201779013202</v>
      </c>
      <c r="C99" s="10">
        <f t="shared" si="4"/>
        <v>105.94266535825886</v>
      </c>
      <c r="D99" s="10">
        <f t="shared" si="4"/>
        <v>100.06004686656904</v>
      </c>
      <c r="E99" s="10">
        <f t="shared" si="4"/>
        <v>98.942111891132939</v>
      </c>
      <c r="F99" s="10">
        <f t="shared" si="4"/>
        <v>173.42462420673289</v>
      </c>
      <c r="G99" s="10">
        <f t="shared" si="4"/>
        <v>112.61746880197106</v>
      </c>
    </row>
    <row r="100" spans="1:7" hidden="1" x14ac:dyDescent="0.25">
      <c r="A100" s="7">
        <v>2016</v>
      </c>
      <c r="B100" s="10">
        <v>108</v>
      </c>
      <c r="C100" s="10">
        <v>108.2</v>
      </c>
      <c r="D100" s="10">
        <v>99.6</v>
      </c>
      <c r="E100" s="10">
        <v>99.5</v>
      </c>
      <c r="F100" s="10">
        <v>181.5</v>
      </c>
      <c r="G100" s="10">
        <v>113.2</v>
      </c>
    </row>
    <row r="101" spans="1:7" hidden="1" x14ac:dyDescent="0.25">
      <c r="A101" s="7">
        <v>2017</v>
      </c>
      <c r="B101" s="10">
        <v>111.5</v>
      </c>
      <c r="C101" s="10">
        <v>111.9</v>
      </c>
      <c r="D101" s="10">
        <v>99.1</v>
      </c>
      <c r="E101" s="10">
        <v>115.4</v>
      </c>
      <c r="F101" s="10">
        <v>193.3</v>
      </c>
      <c r="G101" s="10">
        <v>114</v>
      </c>
    </row>
    <row r="102" spans="1:7" hidden="1" x14ac:dyDescent="0.25">
      <c r="A102" s="7">
        <v>2018</v>
      </c>
      <c r="B102" s="10">
        <v>120.2</v>
      </c>
      <c r="C102" s="10">
        <v>121.1</v>
      </c>
      <c r="D102" s="10">
        <v>102.8</v>
      </c>
      <c r="E102" s="10">
        <v>128.80000000000001</v>
      </c>
      <c r="F102" s="10">
        <v>212.2</v>
      </c>
      <c r="G102" s="10">
        <v>114.5</v>
      </c>
    </row>
    <row r="103" spans="1:7" hidden="1" x14ac:dyDescent="0.25">
      <c r="A103" s="7">
        <v>2019</v>
      </c>
      <c r="B103" s="10">
        <v>129.9</v>
      </c>
      <c r="C103" s="10">
        <v>131.30000000000001</v>
      </c>
      <c r="D103" s="10">
        <v>91.8</v>
      </c>
      <c r="E103" s="10">
        <v>137.19999999999999</v>
      </c>
      <c r="F103" s="10">
        <v>229.8</v>
      </c>
      <c r="G103" s="10">
        <v>115</v>
      </c>
    </row>
    <row r="104" spans="1:7" x14ac:dyDescent="0.25">
      <c r="A104" s="7">
        <v>2020</v>
      </c>
      <c r="B104" s="10">
        <v>139.97879298123698</v>
      </c>
      <c r="C104" s="10">
        <v>141.63575376349982</v>
      </c>
      <c r="D104" s="10">
        <v>115.6947677792338</v>
      </c>
      <c r="E104" s="10">
        <v>145.5629366886273</v>
      </c>
      <c r="F104" s="10">
        <v>255.94247453634526</v>
      </c>
      <c r="G104" s="10">
        <v>132.93103683400059</v>
      </c>
    </row>
    <row r="105" spans="1:7" x14ac:dyDescent="0.25">
      <c r="A105" s="7">
        <v>2021</v>
      </c>
      <c r="B105" s="10">
        <v>150.30000000000001</v>
      </c>
      <c r="C105" s="10">
        <v>150.9</v>
      </c>
      <c r="D105" s="10">
        <v>134.1</v>
      </c>
      <c r="E105" s="10">
        <v>172.3</v>
      </c>
      <c r="F105" s="10">
        <v>272.3</v>
      </c>
      <c r="G105" s="10">
        <v>189.9</v>
      </c>
    </row>
    <row r="106" spans="1:7" x14ac:dyDescent="0.25">
      <c r="A106" s="7">
        <v>2022</v>
      </c>
      <c r="B106" s="1">
        <v>172</v>
      </c>
      <c r="C106" s="10">
        <v>173.3</v>
      </c>
      <c r="D106" s="10">
        <v>150.30000000000001</v>
      </c>
      <c r="E106" s="10">
        <v>196.5</v>
      </c>
      <c r="F106" s="10">
        <v>320.7</v>
      </c>
      <c r="G106" s="10">
        <v>188.6</v>
      </c>
    </row>
    <row r="107" spans="1:7" x14ac:dyDescent="0.25">
      <c r="A107" s="7">
        <v>2023</v>
      </c>
      <c r="B107" s="10">
        <v>196.3</v>
      </c>
      <c r="C107" s="10">
        <v>198.3</v>
      </c>
      <c r="D107" s="10">
        <v>167.2</v>
      </c>
      <c r="E107" s="10">
        <v>223.9</v>
      </c>
      <c r="F107" s="10">
        <v>379</v>
      </c>
      <c r="G107" s="10">
        <v>199.1</v>
      </c>
    </row>
    <row r="108" spans="1:7" x14ac:dyDescent="0.25">
      <c r="A108" s="7">
        <v>2024</v>
      </c>
      <c r="B108" s="10">
        <v>209.4</v>
      </c>
      <c r="C108" s="10">
        <v>211.8</v>
      </c>
      <c r="D108" s="10">
        <v>175.9</v>
      </c>
      <c r="E108" s="10">
        <v>243.9</v>
      </c>
      <c r="F108" s="10">
        <v>409.1</v>
      </c>
      <c r="G108" s="10">
        <v>231.8</v>
      </c>
    </row>
    <row r="115" spans="1:6" x14ac:dyDescent="0.25">
      <c r="B115" s="10"/>
    </row>
    <row r="118" spans="1:6" s="3" customFormat="1" ht="5.25" customHeight="1" x14ac:dyDescent="0.25"/>
    <row r="120" spans="1:6" ht="26.4" x14ac:dyDescent="0.25">
      <c r="A120" s="5"/>
      <c r="B120" s="5" t="s">
        <v>38</v>
      </c>
      <c r="C120" s="5" t="s">
        <v>39</v>
      </c>
      <c r="D120" s="5" t="s">
        <v>13</v>
      </c>
      <c r="E120" s="5" t="s">
        <v>14</v>
      </c>
    </row>
    <row r="121" spans="1:6" x14ac:dyDescent="0.25">
      <c r="A121" s="6"/>
      <c r="B121" s="6">
        <v>546</v>
      </c>
      <c r="C121" s="6">
        <v>3955</v>
      </c>
      <c r="D121" s="6">
        <v>6160</v>
      </c>
      <c r="E121" s="6">
        <v>4558</v>
      </c>
      <c r="F121" s="4">
        <f>SUM(B121:E121)</f>
        <v>15219</v>
      </c>
    </row>
    <row r="122" spans="1:6" x14ac:dyDescent="0.25">
      <c r="B122" s="9">
        <f>B121/F121*100</f>
        <v>3.5876207372363496</v>
      </c>
      <c r="C122" s="9">
        <f>C121/F121*100</f>
        <v>25.987252776135094</v>
      </c>
      <c r="D122" s="9">
        <f>D121/F121*100</f>
        <v>40.475721138051121</v>
      </c>
      <c r="E122" s="9">
        <f>E121/F121*100</f>
        <v>29.949405348577436</v>
      </c>
    </row>
    <row r="144" s="3" customFormat="1" ht="5.25" customHeight="1" x14ac:dyDescent="0.25"/>
    <row r="146" spans="1:12" x14ac:dyDescent="0.25">
      <c r="B146" s="1" t="s">
        <v>25</v>
      </c>
      <c r="C146" s="1" t="s">
        <v>18</v>
      </c>
      <c r="D146" s="1" t="s">
        <v>19</v>
      </c>
      <c r="E146" s="1" t="s">
        <v>20</v>
      </c>
      <c r="F146" s="1" t="s">
        <v>30</v>
      </c>
      <c r="G146" s="1" t="s">
        <v>21</v>
      </c>
      <c r="H146" s="1" t="s">
        <v>22</v>
      </c>
      <c r="I146" s="1" t="s">
        <v>23</v>
      </c>
      <c r="J146" s="1" t="s">
        <v>31</v>
      </c>
      <c r="K146" s="1" t="s">
        <v>24</v>
      </c>
    </row>
    <row r="147" spans="1:12" x14ac:dyDescent="0.25">
      <c r="A147" s="21" t="s">
        <v>16</v>
      </c>
      <c r="B147" s="28">
        <v>69.099999999999994</v>
      </c>
      <c r="C147" s="28">
        <v>144.69999999999999</v>
      </c>
      <c r="D147" s="28">
        <v>39.799999999999997</v>
      </c>
      <c r="E147" s="28">
        <v>113.2</v>
      </c>
      <c r="F147" s="21"/>
      <c r="G147" s="28">
        <v>63.4</v>
      </c>
      <c r="H147" s="28">
        <v>44</v>
      </c>
      <c r="I147" s="28">
        <v>151.19999999999999</v>
      </c>
      <c r="J147" s="21"/>
      <c r="K147" s="28">
        <v>79.900000000000006</v>
      </c>
    </row>
    <row r="148" spans="1:12" hidden="1" outlineLevel="1" x14ac:dyDescent="0.25">
      <c r="A148" s="21" t="s">
        <v>17</v>
      </c>
      <c r="B148" s="28">
        <v>96.5</v>
      </c>
      <c r="C148" s="28">
        <v>181.6</v>
      </c>
      <c r="D148" s="28">
        <v>47.7</v>
      </c>
      <c r="E148" s="28">
        <v>113.1</v>
      </c>
      <c r="F148" s="21"/>
      <c r="G148" s="28">
        <v>137.69999999999999</v>
      </c>
      <c r="H148" s="28">
        <v>140.19999999999999</v>
      </c>
      <c r="I148" s="28">
        <v>189.3</v>
      </c>
      <c r="J148" s="21"/>
      <c r="K148" s="28">
        <v>102.3</v>
      </c>
    </row>
    <row r="149" spans="1:12" hidden="1" outlineLevel="1" x14ac:dyDescent="0.25">
      <c r="A149" s="22">
        <v>2007</v>
      </c>
      <c r="B149" s="28">
        <v>99.9</v>
      </c>
      <c r="C149" s="28">
        <v>187.9</v>
      </c>
      <c r="D149" s="28">
        <v>56.5</v>
      </c>
      <c r="E149" s="28">
        <v>165.7</v>
      </c>
      <c r="F149" s="28"/>
      <c r="G149" s="28">
        <v>199.6</v>
      </c>
      <c r="H149" s="28">
        <v>123.8</v>
      </c>
      <c r="I149" s="28">
        <v>181.1</v>
      </c>
      <c r="J149" s="28"/>
      <c r="K149" s="28">
        <v>113.5</v>
      </c>
    </row>
    <row r="150" spans="1:12" hidden="1" outlineLevel="1" x14ac:dyDescent="0.25">
      <c r="A150" s="22">
        <v>2008</v>
      </c>
      <c r="B150" s="28">
        <v>137.9</v>
      </c>
      <c r="C150" s="28">
        <v>300.10000000000002</v>
      </c>
      <c r="D150" s="28">
        <v>87.5</v>
      </c>
      <c r="E150" s="28">
        <v>197.9</v>
      </c>
      <c r="F150" s="28"/>
      <c r="G150" s="28">
        <v>433.1</v>
      </c>
      <c r="H150" s="28">
        <v>139.19999999999999</v>
      </c>
      <c r="I150" s="28">
        <v>136.30000000000001</v>
      </c>
      <c r="J150" s="28"/>
      <c r="K150" s="28">
        <v>131.19999999999999</v>
      </c>
    </row>
    <row r="151" spans="1:12" hidden="1" outlineLevel="1" x14ac:dyDescent="0.25">
      <c r="A151" s="22">
        <v>2009</v>
      </c>
      <c r="B151" s="28">
        <v>160</v>
      </c>
      <c r="C151" s="28">
        <v>302.3</v>
      </c>
      <c r="D151" s="28">
        <v>102.7</v>
      </c>
      <c r="E151" s="28">
        <v>204.7</v>
      </c>
      <c r="F151" s="28"/>
      <c r="G151" s="28">
        <v>274.89999999999998</v>
      </c>
      <c r="H151" s="28">
        <v>175.1</v>
      </c>
      <c r="I151" s="28">
        <v>179.9</v>
      </c>
      <c r="J151" s="28"/>
      <c r="K151" s="28">
        <v>144.5</v>
      </c>
    </row>
    <row r="152" spans="1:12" collapsed="1" x14ac:dyDescent="0.25">
      <c r="A152" s="22">
        <v>2010</v>
      </c>
      <c r="B152" s="28">
        <v>205.5</v>
      </c>
      <c r="C152" s="28">
        <v>362</v>
      </c>
      <c r="D152" s="28">
        <v>203.3</v>
      </c>
      <c r="E152" s="28">
        <v>225.6</v>
      </c>
      <c r="F152" s="28"/>
      <c r="G152" s="28">
        <v>295.60000000000002</v>
      </c>
      <c r="H152" s="28">
        <v>252.3</v>
      </c>
      <c r="I152" s="28">
        <v>234.7</v>
      </c>
      <c r="J152" s="28"/>
      <c r="K152" s="28">
        <v>148.9</v>
      </c>
    </row>
    <row r="153" spans="1:12" hidden="1" outlineLevel="1" x14ac:dyDescent="0.25">
      <c r="A153" s="22">
        <v>2011</v>
      </c>
      <c r="B153" s="28">
        <v>249.2</v>
      </c>
      <c r="C153" s="28">
        <v>397.7</v>
      </c>
      <c r="D153" s="28">
        <v>229.3</v>
      </c>
      <c r="E153" s="28">
        <v>175.6</v>
      </c>
      <c r="F153" s="28"/>
      <c r="G153" s="28">
        <v>277</v>
      </c>
      <c r="H153" s="28">
        <v>246.3</v>
      </c>
      <c r="I153" s="28">
        <v>275</v>
      </c>
      <c r="J153" s="28"/>
      <c r="K153" s="28">
        <v>173</v>
      </c>
    </row>
    <row r="154" spans="1:12" hidden="1" outlineLevel="1" x14ac:dyDescent="0.25">
      <c r="A154" s="22">
        <v>2012</v>
      </c>
      <c r="B154" s="28">
        <v>225</v>
      </c>
      <c r="C154" s="28">
        <v>390.4</v>
      </c>
      <c r="D154" s="28">
        <v>228.1</v>
      </c>
      <c r="E154" s="28">
        <v>224</v>
      </c>
      <c r="F154" s="28">
        <v>306.5</v>
      </c>
      <c r="G154" s="28">
        <v>279.5</v>
      </c>
      <c r="H154" s="28">
        <v>186.7</v>
      </c>
      <c r="I154" s="28">
        <v>263.39999999999998</v>
      </c>
      <c r="J154" s="28">
        <v>195.7</v>
      </c>
      <c r="K154" s="28">
        <v>131.4</v>
      </c>
    </row>
    <row r="155" spans="1:12" hidden="1" outlineLevel="1" x14ac:dyDescent="0.25">
      <c r="A155" s="22">
        <v>2013</v>
      </c>
      <c r="B155" s="28">
        <v>205.8</v>
      </c>
      <c r="C155" s="28">
        <v>402.5</v>
      </c>
      <c r="D155" s="28">
        <v>220</v>
      </c>
      <c r="E155" s="28">
        <v>196.5</v>
      </c>
      <c r="F155" s="28">
        <v>212</v>
      </c>
      <c r="G155" s="28">
        <v>288.5</v>
      </c>
      <c r="H155" s="28">
        <v>192.5</v>
      </c>
      <c r="I155" s="28">
        <v>225</v>
      </c>
      <c r="J155" s="28">
        <v>162.30000000000001</v>
      </c>
      <c r="K155" s="28">
        <v>116.4</v>
      </c>
    </row>
    <row r="156" spans="1:12" hidden="1" outlineLevel="1" x14ac:dyDescent="0.25">
      <c r="A156" s="22">
        <v>2014</v>
      </c>
      <c r="B156" s="28">
        <v>210.8</v>
      </c>
      <c r="C156" s="28">
        <v>406.7</v>
      </c>
      <c r="D156" s="28">
        <v>228.3</v>
      </c>
      <c r="E156" s="28">
        <v>175.4</v>
      </c>
      <c r="F156" s="28">
        <v>214.1</v>
      </c>
      <c r="G156" s="28">
        <v>253.9</v>
      </c>
      <c r="H156" s="28">
        <v>272</v>
      </c>
      <c r="I156" s="28">
        <v>223.9</v>
      </c>
      <c r="J156" s="28">
        <v>161.5</v>
      </c>
      <c r="K156" s="28">
        <v>105.6</v>
      </c>
    </row>
    <row r="157" spans="1:12" collapsed="1" x14ac:dyDescent="0.25">
      <c r="A157" s="22">
        <v>2015</v>
      </c>
      <c r="B157" s="28">
        <v>206.30600000000001</v>
      </c>
      <c r="C157" s="28">
        <v>416.30099999999999</v>
      </c>
      <c r="D157" s="28">
        <v>216.78100000000001</v>
      </c>
      <c r="E157" s="28">
        <v>156.886</v>
      </c>
      <c r="F157" s="28">
        <v>221.036</v>
      </c>
      <c r="G157" s="28">
        <v>302.101</v>
      </c>
      <c r="H157" s="28">
        <v>269.61700000000002</v>
      </c>
      <c r="I157" s="28">
        <v>243.785</v>
      </c>
      <c r="J157" s="28">
        <v>145.96100000000001</v>
      </c>
      <c r="K157" s="28">
        <v>103.268</v>
      </c>
      <c r="L157" s="10"/>
    </row>
    <row r="158" spans="1:12" x14ac:dyDescent="0.25">
      <c r="A158" s="22">
        <v>2016</v>
      </c>
      <c r="B158" s="28">
        <v>215.9</v>
      </c>
      <c r="C158" s="28">
        <v>508.7</v>
      </c>
      <c r="D158" s="28">
        <v>217.2</v>
      </c>
      <c r="E158" s="28">
        <v>244.3</v>
      </c>
      <c r="F158" s="28">
        <v>253</v>
      </c>
      <c r="G158" s="28">
        <v>356.9</v>
      </c>
      <c r="H158" s="28">
        <v>264.8</v>
      </c>
      <c r="I158" s="28">
        <v>280.8</v>
      </c>
      <c r="J158" s="28">
        <v>168.3</v>
      </c>
      <c r="K158" s="28">
        <v>100.5</v>
      </c>
    </row>
    <row r="159" spans="1:12" x14ac:dyDescent="0.25">
      <c r="A159" s="22">
        <v>2017</v>
      </c>
      <c r="B159" s="28">
        <v>229.72</v>
      </c>
      <c r="C159" s="28">
        <v>607.83000000000004</v>
      </c>
      <c r="D159" s="28">
        <v>243.89</v>
      </c>
      <c r="E159" s="28">
        <v>282.18</v>
      </c>
      <c r="F159" s="28">
        <v>286.06</v>
      </c>
      <c r="G159" s="28">
        <v>398.49</v>
      </c>
      <c r="H159" s="28">
        <v>271.25</v>
      </c>
      <c r="I159" s="28">
        <v>279.72000000000003</v>
      </c>
      <c r="J159" s="28">
        <v>288.13</v>
      </c>
      <c r="K159" s="28">
        <v>96.56</v>
      </c>
    </row>
    <row r="160" spans="1:12" x14ac:dyDescent="0.25">
      <c r="A160" s="22">
        <v>2018</v>
      </c>
      <c r="B160" s="28">
        <v>241.19</v>
      </c>
      <c r="C160" s="28">
        <v>644.75</v>
      </c>
      <c r="D160" s="28">
        <v>223.32</v>
      </c>
      <c r="E160" s="28">
        <v>312.5</v>
      </c>
      <c r="F160" s="28">
        <v>303.27</v>
      </c>
      <c r="G160" s="28">
        <v>408.32</v>
      </c>
      <c r="H160" s="28">
        <v>292.14</v>
      </c>
      <c r="I160" s="28">
        <v>231.34</v>
      </c>
      <c r="J160" s="28">
        <v>281.72000000000003</v>
      </c>
      <c r="K160" s="28">
        <v>92.96</v>
      </c>
    </row>
    <row r="161" spans="1:12" x14ac:dyDescent="0.25">
      <c r="A161" s="22">
        <v>2019</v>
      </c>
      <c r="B161" s="28">
        <v>260.60188923328036</v>
      </c>
      <c r="C161" s="28">
        <v>707.09517826291813</v>
      </c>
      <c r="D161" s="28">
        <v>250.904</v>
      </c>
      <c r="E161" s="28">
        <v>343.16541353383457</v>
      </c>
      <c r="F161" s="28">
        <v>293.4282099936749</v>
      </c>
      <c r="G161" s="28">
        <v>441.61904761904759</v>
      </c>
      <c r="H161" s="28">
        <v>312.58090737240076</v>
      </c>
      <c r="I161" s="28">
        <v>240.21584322384763</v>
      </c>
      <c r="J161" s="28">
        <v>307.81035795887283</v>
      </c>
      <c r="K161" s="28">
        <v>90.677800744109135</v>
      </c>
    </row>
    <row r="162" spans="1:12" x14ac:dyDescent="0.25">
      <c r="A162" s="7">
        <v>2020</v>
      </c>
      <c r="B162" s="10">
        <v>269.742182186023</v>
      </c>
      <c r="C162" s="10">
        <v>777.71606546698138</v>
      </c>
      <c r="D162" s="10">
        <v>258.4791543756146</v>
      </c>
      <c r="E162" s="10">
        <v>345.67498699947993</v>
      </c>
      <c r="F162" s="10">
        <v>332.81201956673652</v>
      </c>
      <c r="G162" s="10">
        <v>416.13879003558719</v>
      </c>
      <c r="H162" s="10">
        <v>321.67017313171158</v>
      </c>
      <c r="I162" s="10">
        <v>274.56213740458014</v>
      </c>
      <c r="J162" s="10">
        <v>322.22326064382139</v>
      </c>
      <c r="K162" s="10">
        <v>90.646294555090179</v>
      </c>
    </row>
    <row r="163" spans="1:12" x14ac:dyDescent="0.25">
      <c r="A163" s="7">
        <v>2021</v>
      </c>
      <c r="B163" s="10">
        <v>281.90759437888653</v>
      </c>
      <c r="C163" s="10">
        <v>721.08662431318692</v>
      </c>
      <c r="D163" s="10">
        <v>307.69200640911521</v>
      </c>
      <c r="E163" s="10">
        <v>311.34360986547085</v>
      </c>
      <c r="F163" s="10"/>
      <c r="G163" s="10">
        <v>416.63719512195121</v>
      </c>
      <c r="H163" s="10">
        <v>275.6840934371524</v>
      </c>
      <c r="I163" s="10">
        <v>276.37908719346046</v>
      </c>
      <c r="J163" s="10"/>
      <c r="K163" s="10">
        <v>91.416331765711845</v>
      </c>
      <c r="L163" s="10"/>
    </row>
    <row r="164" spans="1:12" x14ac:dyDescent="0.25">
      <c r="A164" s="7">
        <v>2022</v>
      </c>
      <c r="B164" s="10">
        <v>480.28388691256316</v>
      </c>
      <c r="C164" s="10">
        <v>769.16082214273149</v>
      </c>
      <c r="D164" s="10">
        <v>431.42267729244429</v>
      </c>
      <c r="E164" s="10">
        <v>516.88997821350767</v>
      </c>
      <c r="F164" s="10"/>
      <c r="G164" s="10">
        <v>542.03543307086613</v>
      </c>
      <c r="H164" s="10">
        <v>388.70822731128072</v>
      </c>
      <c r="I164" s="10">
        <v>339.31190544825603</v>
      </c>
      <c r="J164" s="10"/>
      <c r="K164" s="10">
        <v>140.93810859877865</v>
      </c>
    </row>
    <row r="165" spans="1:12" x14ac:dyDescent="0.25">
      <c r="A165" s="7">
        <v>2023</v>
      </c>
      <c r="B165" s="32">
        <v>602.03725455820484</v>
      </c>
      <c r="C165" s="32">
        <v>979.61304363337979</v>
      </c>
      <c r="D165" s="32">
        <v>621.67665094339623</v>
      </c>
      <c r="E165" s="32">
        <v>676.59954022988518</v>
      </c>
      <c r="F165" s="32"/>
      <c r="G165" s="32">
        <v>709.77995795374909</v>
      </c>
      <c r="H165" s="32">
        <v>462.94127856522999</v>
      </c>
      <c r="I165" s="32">
        <v>493.28893565844862</v>
      </c>
      <c r="J165" s="32"/>
      <c r="K165" s="32">
        <v>156.68291830493666</v>
      </c>
    </row>
    <row r="182" spans="1:10" x14ac:dyDescent="0.25">
      <c r="D182" s="29" t="s">
        <v>40</v>
      </c>
    </row>
    <row r="187" spans="1:10" s="3" customFormat="1" ht="5.25" customHeight="1" x14ac:dyDescent="0.25"/>
    <row r="189" spans="1:10" x14ac:dyDescent="0.25">
      <c r="A189" s="21"/>
      <c r="B189" s="21" t="s">
        <v>18</v>
      </c>
      <c r="C189" s="21" t="s">
        <v>19</v>
      </c>
      <c r="D189" s="21" t="s">
        <v>20</v>
      </c>
      <c r="E189" s="21" t="s">
        <v>30</v>
      </c>
      <c r="F189" s="21" t="s">
        <v>21</v>
      </c>
      <c r="G189" s="21" t="s">
        <v>22</v>
      </c>
      <c r="H189" s="21" t="s">
        <v>23</v>
      </c>
      <c r="I189" s="21" t="s">
        <v>31</v>
      </c>
      <c r="J189" s="21" t="s">
        <v>24</v>
      </c>
    </row>
    <row r="190" spans="1:10" hidden="1" outlineLevel="1" x14ac:dyDescent="0.25">
      <c r="A190" s="21" t="s">
        <v>15</v>
      </c>
      <c r="B190" s="23">
        <v>10.799529397535384</v>
      </c>
      <c r="C190" s="23">
        <v>14.76681098262728</v>
      </c>
      <c r="D190" s="23">
        <v>9.9732171228834723</v>
      </c>
      <c r="E190" s="21"/>
      <c r="F190" s="23">
        <v>9.6795079313693755</v>
      </c>
      <c r="G190" s="23">
        <v>30.899144503288134</v>
      </c>
      <c r="H190" s="23">
        <v>16.200949626152923</v>
      </c>
      <c r="I190" s="21"/>
      <c r="J190" s="23">
        <v>26.137971967310413</v>
      </c>
    </row>
    <row r="191" spans="1:10" collapsed="1" x14ac:dyDescent="0.25">
      <c r="A191" s="21" t="s">
        <v>16</v>
      </c>
      <c r="B191" s="23">
        <v>12.4</v>
      </c>
      <c r="C191" s="23">
        <v>30.4</v>
      </c>
      <c r="D191" s="23">
        <v>10.8</v>
      </c>
      <c r="E191" s="21"/>
      <c r="F191" s="23">
        <v>10.3</v>
      </c>
      <c r="G191" s="23">
        <v>25.6</v>
      </c>
      <c r="H191" s="23">
        <v>7.3</v>
      </c>
      <c r="I191" s="21"/>
      <c r="J191" s="23">
        <v>28.9</v>
      </c>
    </row>
    <row r="192" spans="1:10" hidden="1" outlineLevel="1" x14ac:dyDescent="0.25">
      <c r="A192" s="21" t="s">
        <v>17</v>
      </c>
      <c r="B192" s="23">
        <v>10.6</v>
      </c>
      <c r="C192" s="23">
        <v>21.2</v>
      </c>
      <c r="D192" s="23">
        <v>10.3</v>
      </c>
      <c r="E192" s="21"/>
      <c r="F192" s="23">
        <v>9.1</v>
      </c>
      <c r="G192" s="23">
        <v>19.5</v>
      </c>
      <c r="H192" s="23">
        <v>6.8</v>
      </c>
      <c r="I192" s="21"/>
      <c r="J192" s="23">
        <v>24.6</v>
      </c>
    </row>
    <row r="193" spans="1:10" hidden="1" outlineLevel="1" x14ac:dyDescent="0.25">
      <c r="A193" s="22">
        <v>2007</v>
      </c>
      <c r="B193" s="23">
        <v>9.1999999999999993</v>
      </c>
      <c r="C193" s="21">
        <v>21.2</v>
      </c>
      <c r="D193" s="21">
        <v>8.1</v>
      </c>
      <c r="E193" s="21"/>
      <c r="F193" s="21">
        <v>8.1</v>
      </c>
      <c r="G193" s="21">
        <v>19.5</v>
      </c>
      <c r="H193" s="23">
        <v>10.5</v>
      </c>
      <c r="I193" s="21"/>
      <c r="J193" s="21">
        <v>28.6</v>
      </c>
    </row>
    <row r="194" spans="1:10" hidden="1" outlineLevel="1" x14ac:dyDescent="0.25">
      <c r="A194" s="22">
        <v>2008</v>
      </c>
      <c r="B194" s="21">
        <v>9.4</v>
      </c>
      <c r="C194" s="21">
        <v>22.7</v>
      </c>
      <c r="D194" s="21">
        <v>9.6999999999999993</v>
      </c>
      <c r="E194" s="21"/>
      <c r="F194" s="21">
        <v>5.2</v>
      </c>
      <c r="G194" s="21">
        <v>19.100000000000001</v>
      </c>
      <c r="H194" s="21">
        <v>14.8</v>
      </c>
      <c r="I194" s="21"/>
      <c r="J194" s="21">
        <v>28.7</v>
      </c>
    </row>
    <row r="195" spans="1:10" hidden="1" outlineLevel="1" x14ac:dyDescent="0.25">
      <c r="A195" s="22">
        <v>2009</v>
      </c>
      <c r="B195" s="21">
        <v>9.3000000000000007</v>
      </c>
      <c r="C195" s="21">
        <v>26.1</v>
      </c>
      <c r="D195" s="21">
        <v>12.1</v>
      </c>
      <c r="E195" s="21"/>
      <c r="F195" s="21">
        <v>10.199999999999999</v>
      </c>
      <c r="G195" s="23">
        <v>23</v>
      </c>
      <c r="H195" s="21">
        <v>18.600000000000001</v>
      </c>
      <c r="I195" s="21"/>
      <c r="J195" s="21">
        <v>31.5</v>
      </c>
    </row>
    <row r="196" spans="1:10" collapsed="1" x14ac:dyDescent="0.25">
      <c r="A196" s="22">
        <v>2010</v>
      </c>
      <c r="B196" s="21">
        <v>9.3000000000000007</v>
      </c>
      <c r="C196" s="21">
        <v>14.5</v>
      </c>
      <c r="D196" s="21">
        <v>15.5</v>
      </c>
      <c r="E196" s="21"/>
      <c r="F196" s="21">
        <v>8.9</v>
      </c>
      <c r="G196" s="21">
        <v>19.2</v>
      </c>
      <c r="H196" s="21">
        <v>18.3</v>
      </c>
      <c r="I196" s="21"/>
      <c r="J196" s="21">
        <v>23.7</v>
      </c>
    </row>
    <row r="197" spans="1:10" hidden="1" outlineLevel="1" x14ac:dyDescent="0.25">
      <c r="A197" s="22">
        <v>2011</v>
      </c>
      <c r="B197" s="23">
        <v>11</v>
      </c>
      <c r="C197" s="21">
        <v>14.9</v>
      </c>
      <c r="D197" s="21">
        <v>15.7</v>
      </c>
      <c r="E197" s="21"/>
      <c r="F197" s="21">
        <v>10.199999999999999</v>
      </c>
      <c r="G197" s="21">
        <v>17.600000000000001</v>
      </c>
      <c r="H197" s="21">
        <v>22.4</v>
      </c>
      <c r="I197" s="21"/>
      <c r="J197" s="21">
        <v>25.5</v>
      </c>
    </row>
    <row r="198" spans="1:10" hidden="1" outlineLevel="1" x14ac:dyDescent="0.25">
      <c r="A198" s="22">
        <v>2012</v>
      </c>
      <c r="B198" s="23">
        <v>10</v>
      </c>
      <c r="C198" s="23">
        <v>15</v>
      </c>
      <c r="D198" s="21">
        <v>14.5</v>
      </c>
      <c r="E198" s="23">
        <v>13</v>
      </c>
      <c r="F198" s="23">
        <v>8</v>
      </c>
      <c r="G198" s="21">
        <v>18.8</v>
      </c>
      <c r="H198" s="21">
        <v>22.7</v>
      </c>
      <c r="I198" s="21">
        <v>14.4</v>
      </c>
      <c r="J198" s="21">
        <v>26.8</v>
      </c>
    </row>
    <row r="199" spans="1:10" hidden="1" outlineLevel="1" x14ac:dyDescent="0.25">
      <c r="A199" s="22">
        <v>2013</v>
      </c>
      <c r="B199" s="21">
        <v>7.7</v>
      </c>
      <c r="C199" s="21">
        <v>15.4</v>
      </c>
      <c r="D199" s="21">
        <v>15.4</v>
      </c>
      <c r="E199" s="21">
        <v>12.7</v>
      </c>
      <c r="F199" s="21">
        <v>6.1</v>
      </c>
      <c r="G199" s="21">
        <v>16.399999999999999</v>
      </c>
      <c r="H199" s="21">
        <v>20.5</v>
      </c>
      <c r="I199" s="21">
        <v>12.9</v>
      </c>
      <c r="J199" s="21">
        <v>24.8</v>
      </c>
    </row>
    <row r="200" spans="1:10" hidden="1" outlineLevel="1" x14ac:dyDescent="0.25">
      <c r="A200" s="22">
        <v>2014</v>
      </c>
      <c r="B200" s="21">
        <v>6.5</v>
      </c>
      <c r="C200" s="21">
        <v>14.2</v>
      </c>
      <c r="D200" s="21">
        <v>14.1</v>
      </c>
      <c r="E200" s="21">
        <v>10.9</v>
      </c>
      <c r="F200" s="21">
        <v>3.9</v>
      </c>
      <c r="G200" s="21">
        <v>11.1</v>
      </c>
      <c r="H200" s="21">
        <v>20.2</v>
      </c>
      <c r="I200" s="21">
        <v>12.8</v>
      </c>
      <c r="J200" s="21">
        <v>23.3</v>
      </c>
    </row>
    <row r="201" spans="1:10" collapsed="1" x14ac:dyDescent="0.25">
      <c r="A201" s="22">
        <v>2015</v>
      </c>
      <c r="B201" s="23">
        <v>4.8460000000000001</v>
      </c>
      <c r="C201" s="23">
        <v>13.443</v>
      </c>
      <c r="D201" s="23">
        <v>10.007999999999999</v>
      </c>
      <c r="E201" s="23">
        <v>10.638</v>
      </c>
      <c r="F201" s="23">
        <v>2.8130000000000002</v>
      </c>
      <c r="G201" s="23">
        <v>11.035</v>
      </c>
      <c r="H201" s="23">
        <v>14.563000000000001</v>
      </c>
      <c r="I201" s="23">
        <v>12.715999999999999</v>
      </c>
      <c r="J201" s="23">
        <v>37.584000000000003</v>
      </c>
    </row>
    <row r="202" spans="1:10" x14ac:dyDescent="0.25">
      <c r="A202" s="22">
        <v>2016</v>
      </c>
      <c r="B202" s="21">
        <v>3.3</v>
      </c>
      <c r="C202" s="21">
        <v>13.7</v>
      </c>
      <c r="D202" s="21">
        <v>5.3</v>
      </c>
      <c r="E202" s="21">
        <v>9.3000000000000007</v>
      </c>
      <c r="F202" s="21">
        <v>2.1</v>
      </c>
      <c r="G202" s="21">
        <v>10.7</v>
      </c>
      <c r="H202" s="21">
        <v>14.3</v>
      </c>
      <c r="I202" s="21">
        <v>10.6</v>
      </c>
      <c r="J202" s="21">
        <v>37.9</v>
      </c>
    </row>
    <row r="203" spans="1:10" x14ac:dyDescent="0.25">
      <c r="A203" s="22">
        <v>2017</v>
      </c>
      <c r="B203" s="21">
        <v>2.6</v>
      </c>
      <c r="C203" s="21">
        <v>13.7</v>
      </c>
      <c r="D203" s="21">
        <v>4.5</v>
      </c>
      <c r="E203" s="21">
        <v>8.6999999999999993</v>
      </c>
      <c r="F203" s="21">
        <v>1.9</v>
      </c>
      <c r="G203" s="21">
        <v>10.1</v>
      </c>
      <c r="H203" s="21">
        <v>14.6</v>
      </c>
      <c r="I203" s="21">
        <v>7.4</v>
      </c>
      <c r="J203" s="21">
        <v>37.700000000000003</v>
      </c>
    </row>
    <row r="204" spans="1:10" x14ac:dyDescent="0.25">
      <c r="A204" s="22">
        <v>2018</v>
      </c>
      <c r="B204" s="21">
        <v>2.2000000000000002</v>
      </c>
      <c r="C204" s="21">
        <v>13.5</v>
      </c>
      <c r="D204" s="21">
        <v>3.9</v>
      </c>
      <c r="E204" s="21">
        <v>8.4</v>
      </c>
      <c r="F204" s="21">
        <v>1.8</v>
      </c>
      <c r="G204" s="21">
        <v>8.8000000000000007</v>
      </c>
      <c r="H204" s="21">
        <v>15.4</v>
      </c>
      <c r="I204" s="21">
        <v>6.2</v>
      </c>
      <c r="J204" s="21">
        <v>36.799999999999997</v>
      </c>
    </row>
    <row r="205" spans="1:10" x14ac:dyDescent="0.25">
      <c r="A205" s="22">
        <v>2019</v>
      </c>
      <c r="B205" s="9">
        <v>2.0293647517797182</v>
      </c>
      <c r="C205" s="9">
        <v>12.645345294103308</v>
      </c>
      <c r="D205" s="9">
        <v>3.0840854767935504</v>
      </c>
      <c r="E205" s="9">
        <v>7.2099598686610724</v>
      </c>
      <c r="F205" s="9">
        <v>1.5215247449030933</v>
      </c>
      <c r="G205" s="9">
        <v>7.7186838841467864</v>
      </c>
      <c r="H205" s="9">
        <v>13.120631586571543</v>
      </c>
      <c r="I205" s="9">
        <v>5.6963123644251619</v>
      </c>
      <c r="J205" s="9">
        <v>35.672152421400341</v>
      </c>
    </row>
    <row r="206" spans="1:10" x14ac:dyDescent="0.25">
      <c r="A206" s="22">
        <v>2020</v>
      </c>
      <c r="B206" s="9">
        <v>1.9981516974771323</v>
      </c>
      <c r="C206" s="9">
        <v>12.613640591861287</v>
      </c>
      <c r="D206" s="9">
        <v>3.4751337284950128</v>
      </c>
      <c r="E206" s="9">
        <v>6.6161172499884406</v>
      </c>
      <c r="F206" s="9">
        <v>1.6776787135806401</v>
      </c>
      <c r="G206" s="9">
        <v>6.7138485080336645</v>
      </c>
      <c r="H206" s="9">
        <v>12.202392041432244</v>
      </c>
      <c r="I206" s="9">
        <v>4.1922423925819512</v>
      </c>
      <c r="J206" s="9">
        <v>35.056334651803908</v>
      </c>
    </row>
    <row r="207" spans="1:10" x14ac:dyDescent="0.25">
      <c r="A207" s="7">
        <v>2021</v>
      </c>
      <c r="B207" s="9">
        <v>1.9227404333429072</v>
      </c>
      <c r="C207" s="9">
        <v>14.198685540950455</v>
      </c>
      <c r="D207" s="9">
        <v>3.2617837422752038</v>
      </c>
      <c r="E207" s="9"/>
      <c r="F207" s="9">
        <v>1.9461640394770674</v>
      </c>
      <c r="G207" s="9">
        <v>5.3384798099762474</v>
      </c>
      <c r="H207" s="9">
        <v>11.087194592349231</v>
      </c>
      <c r="I207" s="9"/>
      <c r="J207" s="9">
        <v>35.487786375360344</v>
      </c>
    </row>
    <row r="208" spans="1:10" x14ac:dyDescent="0.25">
      <c r="A208" s="7">
        <v>2022</v>
      </c>
      <c r="B208" s="9">
        <v>5.5958351996508551</v>
      </c>
      <c r="C208" s="9">
        <v>12.571972098922005</v>
      </c>
      <c r="D208" s="9">
        <v>5.0222481581442846</v>
      </c>
      <c r="E208" s="9"/>
      <c r="F208" s="9">
        <v>4.4685093240548888</v>
      </c>
      <c r="G208" s="9">
        <v>7.0295730980205118</v>
      </c>
      <c r="H208" s="9">
        <v>13.151110774129956</v>
      </c>
      <c r="I208" s="9">
        <v>0</v>
      </c>
      <c r="J208" s="9">
        <v>36.779167172514263</v>
      </c>
    </row>
    <row r="209" spans="1:10" x14ac:dyDescent="0.25">
      <c r="A209" s="7">
        <v>2023</v>
      </c>
      <c r="B209" s="33">
        <v>4.6308029599866503</v>
      </c>
      <c r="C209" s="33">
        <v>10.899883031915577</v>
      </c>
      <c r="D209" s="33">
        <v>3.9761613133215108</v>
      </c>
      <c r="E209" s="33"/>
      <c r="F209" s="33">
        <v>2.7361276220424129</v>
      </c>
      <c r="G209" s="33">
        <v>5.1844631073785239</v>
      </c>
      <c r="H209" s="33">
        <v>12.728177260724811</v>
      </c>
      <c r="I209" s="33"/>
      <c r="J209" s="33">
        <v>35.070785070785071</v>
      </c>
    </row>
    <row r="223" spans="1:10" s="3" customFormat="1" ht="5.25" customHeight="1" x14ac:dyDescent="0.25"/>
  </sheetData>
  <mergeCells count="6">
    <mergeCell ref="F26:F27"/>
    <mergeCell ref="G26:G27"/>
    <mergeCell ref="B26:B27"/>
    <mergeCell ref="C26:C27"/>
    <mergeCell ref="D26:D27"/>
    <mergeCell ref="E26:E27"/>
  </mergeCells>
  <phoneticPr fontId="1" type="noConversion"/>
  <printOptions horizontalCentered="1" verticalCentered="1"/>
  <pageMargins left="0.74803149606299213" right="3.937007874015748E-2" top="0.6692913385826772" bottom="0.98425196850393704" header="0.51181102362204722" footer="0.51181102362204722"/>
  <pageSetup paperSize="9" scale="80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sociālā_drošība</vt:lpstr>
    </vt:vector>
  </TitlesOfParts>
  <Company>HCData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Sintija Biša</cp:lastModifiedBy>
  <cp:lastPrinted>2005-05-23T10:45:02Z</cp:lastPrinted>
  <dcterms:created xsi:type="dcterms:W3CDTF">2005-05-23T10:39:36Z</dcterms:created>
  <dcterms:modified xsi:type="dcterms:W3CDTF">2025-02-05T14:12:54Z</dcterms:modified>
</cp:coreProperties>
</file>