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1B84FA85-F1F1-4AB7-A358-B4DB3D9957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orts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9" i="1" l="1"/>
  <c r="C175" i="1"/>
  <c r="B532" i="1" l="1"/>
  <c r="B316" i="1"/>
  <c r="B315" i="1" l="1"/>
  <c r="B314" i="1" l="1"/>
  <c r="B313" i="1" l="1"/>
  <c r="C203" i="1" l="1"/>
  <c r="C204" i="1" s="1"/>
  <c r="D203" i="1"/>
  <c r="D204" i="1" s="1"/>
  <c r="E203" i="1"/>
  <c r="E204" i="1" s="1"/>
  <c r="B203" i="1"/>
  <c r="B204" i="1" s="1"/>
  <c r="B312" i="1" l="1"/>
  <c r="I401" i="1" l="1"/>
  <c r="I400" i="1"/>
  <c r="I399" i="1"/>
  <c r="G401" i="1"/>
  <c r="G400" i="1"/>
  <c r="G399" i="1"/>
  <c r="C401" i="1"/>
  <c r="C400" i="1"/>
  <c r="C399" i="1"/>
  <c r="B401" i="1"/>
  <c r="B400" i="1"/>
  <c r="B399" i="1"/>
  <c r="B311" i="1"/>
  <c r="B310" i="1"/>
  <c r="C1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</author>
  </authors>
  <commentList>
    <comment ref="C22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Jana:</t>
        </r>
        <r>
          <rPr>
            <sz val="8"/>
            <color indexed="81"/>
            <rFont val="Tahoma"/>
            <family val="2"/>
            <charset val="186"/>
          </rPr>
          <t xml:space="preserve">
Attīstības plāns un 2001 autobusu parka projekta pieteikums</t>
        </r>
      </text>
    </comment>
    <comment ref="D22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Jana:</t>
        </r>
        <r>
          <rPr>
            <sz val="8"/>
            <color indexed="81"/>
            <rFont val="Tahoma"/>
            <family val="2"/>
            <charset val="186"/>
          </rPr>
          <t xml:space="preserve">
CSP informācija,
2001; 2002 - tramvaja info</t>
        </r>
      </text>
    </comment>
    <comment ref="E227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186"/>
          </rPr>
          <t>Jana:</t>
        </r>
        <r>
          <rPr>
            <sz val="8"/>
            <color indexed="81"/>
            <rFont val="Tahoma"/>
            <family val="2"/>
            <charset val="186"/>
          </rPr>
          <t xml:space="preserve">
attīstības plāns un 2001 Ilona</t>
        </r>
      </text>
    </comment>
  </commentList>
</comments>
</file>

<file path=xl/sharedStrings.xml><?xml version="1.0" encoding="utf-8"?>
<sst xmlns="http://schemas.openxmlformats.org/spreadsheetml/2006/main" count="153" uniqueCount="93">
  <si>
    <t>Reģistrēto transportlīdzekļu skaits  pavisam</t>
  </si>
  <si>
    <t>Reģistrēto fiziskām personām piederošo vieglo automobiļu skaits</t>
  </si>
  <si>
    <t>Latvija</t>
  </si>
  <si>
    <t>Rīga</t>
  </si>
  <si>
    <t>Daugavpils</t>
  </si>
  <si>
    <t>Jelgava</t>
  </si>
  <si>
    <t>Jūrmala</t>
  </si>
  <si>
    <t>Liepāja</t>
  </si>
  <si>
    <t>Rēzekne</t>
  </si>
  <si>
    <t>Ventspils</t>
  </si>
  <si>
    <t>Jūras transports, milj.t</t>
  </si>
  <si>
    <t>Dzelzceļa transports, milj.t</t>
  </si>
  <si>
    <t>kokmateriāli</t>
  </si>
  <si>
    <t>pārējās kravas</t>
  </si>
  <si>
    <t>Ostas kravu apgrozījums, milj.t., tai skaitā:</t>
  </si>
  <si>
    <t xml:space="preserve">     nosūtītās kravas, milj.t.</t>
  </si>
  <si>
    <t xml:space="preserve">     saņemtās kravas, milj.t.</t>
  </si>
  <si>
    <t>mazās ostas</t>
  </si>
  <si>
    <t>Nosūtītas kravas, milj.t</t>
  </si>
  <si>
    <t>Saņemtas kravas milj.t</t>
  </si>
  <si>
    <t>Ar pilsētas sabiedrisko transportu pārvadāto pasažieru skaits, milj. cilv.</t>
  </si>
  <si>
    <t>regulāras satiksmes autobusos, milj.cilv.</t>
  </si>
  <si>
    <t>tramvajos, milj.cilv.</t>
  </si>
  <si>
    <t>regulāras satiksmes mikroautobusos milj.cilv.</t>
  </si>
  <si>
    <t>2004</t>
  </si>
  <si>
    <t>2003</t>
  </si>
  <si>
    <t xml:space="preserve">Liepāja </t>
  </si>
  <si>
    <t>Beramkravas, %</t>
  </si>
  <si>
    <t>Lejamkravas, %</t>
  </si>
  <si>
    <t>Ģenerālkravas, %</t>
  </si>
  <si>
    <t xml:space="preserve">Luksemburga </t>
  </si>
  <si>
    <t xml:space="preserve">Itālija </t>
  </si>
  <si>
    <t>Portugāle</t>
  </si>
  <si>
    <t xml:space="preserve">Vācija </t>
  </si>
  <si>
    <t>Malta</t>
  </si>
  <si>
    <t xml:space="preserve">Austrija </t>
  </si>
  <si>
    <t>Francija</t>
  </si>
  <si>
    <t>Beļģija</t>
  </si>
  <si>
    <t xml:space="preserve">Spānija </t>
  </si>
  <si>
    <t>Slovēnija</t>
  </si>
  <si>
    <t xml:space="preserve">Zviedrija </t>
  </si>
  <si>
    <t xml:space="preserve">Lielbritānija </t>
  </si>
  <si>
    <t>Nīderlande</t>
  </si>
  <si>
    <t>Somija</t>
  </si>
  <si>
    <t xml:space="preserve">Kipra </t>
  </si>
  <si>
    <t>Īrija</t>
  </si>
  <si>
    <t>Čehija</t>
  </si>
  <si>
    <t>Dānija</t>
  </si>
  <si>
    <t xml:space="preserve">Lietuva </t>
  </si>
  <si>
    <t>Grieķija</t>
  </si>
  <si>
    <t xml:space="preserve">Igaunija  </t>
  </si>
  <si>
    <t>Polija</t>
  </si>
  <si>
    <t xml:space="preserve">Latvija  </t>
  </si>
  <si>
    <t>Ungārija</t>
  </si>
  <si>
    <t>Slovākija</t>
  </si>
  <si>
    <t>2005</t>
  </si>
  <si>
    <t>Bulgārija</t>
  </si>
  <si>
    <t>Rumānija</t>
  </si>
  <si>
    <t>mobilās kravas</t>
  </si>
  <si>
    <t>Pasažieru apgrozība Liepājas ostā (skaits)</t>
  </si>
  <si>
    <t>Pasažieru apgrozība pavisam, tai skaitā:</t>
  </si>
  <si>
    <t>iebrauca, tūkst.cilv</t>
  </si>
  <si>
    <t>izbrauca tūkst.cilv.</t>
  </si>
  <si>
    <t>Jēkabpils</t>
  </si>
  <si>
    <t>Valmiera</t>
  </si>
  <si>
    <t>nafta un naftas produkti</t>
  </si>
  <si>
    <t>labība un labības produkti</t>
  </si>
  <si>
    <t>celtniecības materiāli</t>
  </si>
  <si>
    <t>Vācija</t>
  </si>
  <si>
    <t>Igaunija</t>
  </si>
  <si>
    <t>Spānija</t>
  </si>
  <si>
    <t>Apvienotā Karaliste</t>
  </si>
  <si>
    <t>Lietuva</t>
  </si>
  <si>
    <t>Maroka</t>
  </si>
  <si>
    <t>Nigērija</t>
  </si>
  <si>
    <t>Norvēģija</t>
  </si>
  <si>
    <t>Krievija</t>
  </si>
  <si>
    <t>Saūda Arābija</t>
  </si>
  <si>
    <t>Zviedrija</t>
  </si>
  <si>
    <t>Dienvidāfrika</t>
  </si>
  <si>
    <t>ASV</t>
  </si>
  <si>
    <t>Brazīlija</t>
  </si>
  <si>
    <t>Valsts</t>
  </si>
  <si>
    <t>Saņemtas kravas</t>
  </si>
  <si>
    <t>Liepājas osta</t>
  </si>
  <si>
    <t>Argentīna</t>
  </si>
  <si>
    <t>Turcija</t>
  </si>
  <si>
    <t>Pārējās valstis</t>
  </si>
  <si>
    <t>Togo</t>
  </si>
  <si>
    <t>2022. gadā no Liepājas ostas nosūtītās kravas pa valstīm (%)</t>
  </si>
  <si>
    <t>2022.g</t>
  </si>
  <si>
    <t>Reģistrēto fiziskām personām piederošo 
vieglo automobiļu skaits uz 1000 iedzīvotājiem</t>
  </si>
  <si>
    <t>Reģistrēto transportlīdzekļu skaits  pavisam 
uz 1000 iedzīvotājiem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</si>
</sst>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 ;[Red]\-#,##0.0\ "/>
    <numFmt numFmtId="165" formatCode="#,##0_ ;[Red]\-#,##0\ "/>
    <numFmt numFmtId="166" formatCode="0.0"/>
    <numFmt numFmtId="167" formatCode="#,##0.00_ ;[Red]\-#,##0.00\ "/>
    <numFmt numFmtId="168" formatCode="#,##0.000_ ;[Red]\-#,##0.000\ "/>
  </numFmts>
  <fonts count="13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164" fontId="2" fillId="2" borderId="0" xfId="0" applyNumberFormat="1" applyFont="1" applyFill="1"/>
    <xf numFmtId="166" fontId="0" fillId="2" borderId="0" xfId="0" applyNumberFormat="1" applyFill="1"/>
    <xf numFmtId="1" fontId="0" fillId="2" borderId="0" xfId="0" applyNumberFormat="1" applyFill="1"/>
    <xf numFmtId="1" fontId="2" fillId="2" borderId="0" xfId="0" applyNumberFormat="1" applyFont="1" applyFill="1"/>
    <xf numFmtId="0" fontId="0" fillId="3" borderId="0" xfId="0" applyFill="1"/>
    <xf numFmtId="165" fontId="3" fillId="2" borderId="0" xfId="0" applyNumberFormat="1" applyFont="1" applyFill="1"/>
    <xf numFmtId="164" fontId="0" fillId="3" borderId="0" xfId="0" applyNumberFormat="1" applyFill="1"/>
    <xf numFmtId="0" fontId="2" fillId="3" borderId="0" xfId="0" applyFont="1" applyFill="1"/>
    <xf numFmtId="0" fontId="0" fillId="2" borderId="1" xfId="0" applyFill="1" applyBorder="1"/>
    <xf numFmtId="166" fontId="0" fillId="2" borderId="1" xfId="0" applyNumberForma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7" fillId="2" borderId="2" xfId="0" applyFont="1" applyFill="1" applyBorder="1" applyAlignment="1">
      <alignment horizontal="center" wrapText="1"/>
    </xf>
    <xf numFmtId="49" fontId="3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/>
    <xf numFmtId="167" fontId="3" fillId="2" borderId="0" xfId="0" applyNumberFormat="1" applyFont="1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0" fillId="4" borderId="0" xfId="0" applyFill="1"/>
    <xf numFmtId="49" fontId="3" fillId="2" borderId="5" xfId="0" applyNumberFormat="1" applyFont="1" applyFill="1" applyBorder="1"/>
    <xf numFmtId="164" fontId="7" fillId="2" borderId="5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6" fontId="0" fillId="2" borderId="9" xfId="0" applyNumberForma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1" fontId="1" fillId="2" borderId="0" xfId="0" applyNumberFormat="1" applyFont="1" applyFill="1"/>
    <xf numFmtId="0" fontId="0" fillId="2" borderId="1" xfId="0" applyFill="1" applyBorder="1" applyAlignment="1">
      <alignment horizontal="center" vertical="center"/>
    </xf>
    <xf numFmtId="49" fontId="9" fillId="2" borderId="1" xfId="0" applyNumberFormat="1" applyFont="1" applyFill="1" applyBorder="1"/>
    <xf numFmtId="165" fontId="7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9" fillId="4" borderId="1" xfId="0" applyFont="1" applyFill="1" applyBorder="1"/>
    <xf numFmtId="0" fontId="10" fillId="4" borderId="0" xfId="0" applyFont="1" applyFill="1"/>
    <xf numFmtId="164" fontId="10" fillId="4" borderId="0" xfId="0" applyNumberFormat="1" applyFont="1" applyFill="1"/>
    <xf numFmtId="164" fontId="0" fillId="4" borderId="0" xfId="0" applyNumberFormat="1" applyFill="1"/>
    <xf numFmtId="0" fontId="0" fillId="2" borderId="6" xfId="0" applyFill="1" applyBorder="1" applyAlignment="1">
      <alignment wrapText="1"/>
    </xf>
    <xf numFmtId="165" fontId="0" fillId="2" borderId="1" xfId="0" applyNumberFormat="1" applyFill="1" applyBorder="1" applyAlignment="1">
      <alignment horizontal="left" wrapText="1"/>
    </xf>
    <xf numFmtId="0" fontId="8" fillId="2" borderId="1" xfId="0" applyFont="1" applyFill="1" applyBorder="1"/>
    <xf numFmtId="1" fontId="1" fillId="2" borderId="1" xfId="0" applyNumberFormat="1" applyFont="1" applyFill="1" applyBorder="1"/>
    <xf numFmtId="166" fontId="8" fillId="2" borderId="1" xfId="0" applyNumberFormat="1" applyFont="1" applyFill="1" applyBorder="1"/>
    <xf numFmtId="0" fontId="0" fillId="2" borderId="5" xfId="0" applyFill="1" applyBorder="1" applyAlignment="1">
      <alignment horizontal="center" vertical="center"/>
    </xf>
    <xf numFmtId="0" fontId="8" fillId="2" borderId="8" xfId="0" applyFont="1" applyFill="1" applyBorder="1"/>
    <xf numFmtId="0" fontId="0" fillId="4" borderId="0" xfId="0" applyFill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2" fontId="0" fillId="2" borderId="0" xfId="0" applyNumberFormat="1" applyFill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66" fontId="0" fillId="2" borderId="7" xfId="0" applyNumberFormat="1" applyFill="1" applyBorder="1" applyAlignment="1">
      <alignment horizontal="center"/>
    </xf>
    <xf numFmtId="0" fontId="0" fillId="2" borderId="7" xfId="0" applyFill="1" applyBorder="1"/>
    <xf numFmtId="1" fontId="0" fillId="2" borderId="0" xfId="0" applyNumberFormat="1" applyFill="1" applyAlignment="1">
      <alignment horizontal="center"/>
    </xf>
    <xf numFmtId="166" fontId="8" fillId="2" borderId="2" xfId="0" applyNumberFormat="1" applyFont="1" applyFill="1" applyBorder="1"/>
    <xf numFmtId="1" fontId="0" fillId="4" borderId="0" xfId="0" applyNumberFormat="1" applyFill="1" applyAlignment="1">
      <alignment horizontal="left"/>
    </xf>
    <xf numFmtId="0" fontId="7" fillId="2" borderId="5" xfId="0" applyFont="1" applyFill="1" applyBorder="1" applyAlignment="1">
      <alignment horizontal="center" wrapText="1"/>
    </xf>
    <xf numFmtId="49" fontId="3" fillId="2" borderId="1" xfId="0" applyNumberFormat="1" applyFont="1" applyFill="1" applyBorder="1"/>
    <xf numFmtId="3" fontId="0" fillId="2" borderId="7" xfId="0" applyNumberFormat="1" applyFill="1" applyBorder="1"/>
    <xf numFmtId="3" fontId="0" fillId="2" borderId="11" xfId="0" applyNumberFormat="1" applyFill="1" applyBorder="1"/>
    <xf numFmtId="1" fontId="0" fillId="2" borderId="11" xfId="0" applyNumberFormat="1" applyFill="1" applyBorder="1" applyAlignment="1">
      <alignment horizontal="left"/>
    </xf>
    <xf numFmtId="0" fontId="0" fillId="2" borderId="11" xfId="0" applyFill="1" applyBorder="1"/>
    <xf numFmtId="0" fontId="0" fillId="2" borderId="11" xfId="0" applyFill="1" applyBorder="1" applyAlignment="1">
      <alignment horizontal="left"/>
    </xf>
    <xf numFmtId="166" fontId="0" fillId="2" borderId="11" xfId="0" applyNumberFormat="1" applyFill="1" applyBorder="1"/>
    <xf numFmtId="166" fontId="8" fillId="2" borderId="11" xfId="0" applyNumberFormat="1" applyFont="1" applyFill="1" applyBorder="1"/>
    <xf numFmtId="49" fontId="9" fillId="2" borderId="1" xfId="0" applyNumberFormat="1" applyFont="1" applyFill="1" applyBorder="1" applyAlignment="1">
      <alignment horizontal="left"/>
    </xf>
    <xf numFmtId="1" fontId="0" fillId="2" borderId="1" xfId="0" applyNumberFormat="1" applyFill="1" applyBorder="1" applyAlignment="1">
      <alignment horizontal="left" wrapText="1"/>
    </xf>
    <xf numFmtId="1" fontId="0" fillId="2" borderId="7" xfId="0" applyNumberFormat="1" applyFill="1" applyBorder="1" applyAlignment="1">
      <alignment horizontal="left" wrapText="1"/>
    </xf>
    <xf numFmtId="1" fontId="0" fillId="2" borderId="11" xfId="0" applyNumberForma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9" fillId="4" borderId="12" xfId="0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0" borderId="0" xfId="0" applyFont="1"/>
    <xf numFmtId="0" fontId="11" fillId="0" borderId="0" xfId="0" applyFont="1"/>
    <xf numFmtId="2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2" borderId="0" xfId="0" applyNumberFormat="1" applyFill="1" applyAlignment="1">
      <alignment horizontal="center"/>
    </xf>
    <xf numFmtId="3" fontId="0" fillId="2" borderId="1" xfId="0" applyNumberFormat="1" applyFill="1" applyBorder="1"/>
    <xf numFmtId="3" fontId="3" fillId="2" borderId="1" xfId="0" applyNumberFormat="1" applyFont="1" applyFill="1" applyBorder="1"/>
    <xf numFmtId="3" fontId="0" fillId="2" borderId="0" xfId="0" applyNumberFormat="1" applyFill="1"/>
    <xf numFmtId="166" fontId="8" fillId="0" borderId="0" xfId="0" applyNumberFormat="1" applyFont="1"/>
    <xf numFmtId="0" fontId="3" fillId="2" borderId="0" xfId="0" applyFont="1" applyFill="1" applyAlignment="1">
      <alignment horizontal="left"/>
    </xf>
    <xf numFmtId="3" fontId="9" fillId="4" borderId="1" xfId="0" applyNumberFormat="1" applyFont="1" applyFill="1" applyBorder="1"/>
    <xf numFmtId="3" fontId="8" fillId="4" borderId="1" xfId="0" applyNumberFormat="1" applyFont="1" applyFill="1" applyBorder="1"/>
    <xf numFmtId="0" fontId="12" fillId="0" borderId="0" xfId="0" applyFont="1"/>
    <xf numFmtId="166" fontId="0" fillId="0" borderId="0" xfId="0" applyNumberFormat="1"/>
  </cellXfs>
  <cellStyles count="1">
    <cellStyle name="Parasts" xfId="0" builtinId="0"/>
  </cellStyles>
  <dxfs count="0"/>
  <tableStyles count="0" defaultTableStyle="TableStyleMedium9" defaultPivotStyle="PivotStyleLight16"/>
  <colors>
    <mruColors>
      <color rgb="FFFF47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transports!#REF!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F5C-45D6-9059-97EB25C22A91}"/>
            </c:ext>
          </c:extLst>
        </c:ser>
        <c:ser>
          <c:idx val="0"/>
          <c:order val="1"/>
          <c:tx>
            <c:v>transports!#REF!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F5C-45D6-9059-97EB25C22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473936"/>
        <c:axId val="1352472848"/>
      </c:lineChart>
      <c:catAx>
        <c:axId val="13524739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2848"/>
        <c:crosses val="autoZero"/>
        <c:auto val="1"/>
        <c:lblAlgn val="ctr"/>
        <c:lblOffset val="100"/>
        <c:tickMarkSkip val="1"/>
        <c:noMultiLvlLbl val="0"/>
      </c:catAx>
      <c:valAx>
        <c:axId val="1352472848"/>
        <c:scaling>
          <c:orientation val="minMax"/>
          <c:min val="5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uzņēmumu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transports!#REF!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54A-4A9E-A80D-C9EE89BA7863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008080">
                    <a:gamma/>
                    <a:tint val="6980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54A-4A9E-A80D-C9EE89BA7863}"/>
            </c:ext>
          </c:extLst>
        </c:ser>
        <c:ser>
          <c:idx val="0"/>
          <c:order val="2"/>
          <c:tx>
            <c:v>transports!#REF!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54A-4A9E-A80D-C9EE89BA7863}"/>
            </c:ext>
          </c:extLst>
        </c:ser>
        <c:ser>
          <c:idx val="3"/>
          <c:order val="3"/>
          <c:tx>
            <c:v>transports!#REF!</c:v>
          </c:tx>
          <c:spPr>
            <a:gradFill rotWithShape="0">
              <a:gsLst>
                <a:gs pos="0">
                  <a:srgbClr val="808000"/>
                </a:gs>
                <a:gs pos="100000">
                  <a:srgbClr val="808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54A-4A9E-A80D-C9EE89BA7863}"/>
            </c:ext>
          </c:extLst>
        </c:ser>
        <c:ser>
          <c:idx val="4"/>
          <c:order val="4"/>
          <c:tx>
            <c:v>transports!#REF!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54A-4A9E-A80D-C9EE89BA7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5776"/>
        <c:axId val="1352474480"/>
      </c:barChart>
      <c:catAx>
        <c:axId val="13524657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4480"/>
        <c:crosses val="autoZero"/>
        <c:auto val="1"/>
        <c:lblAlgn val="ctr"/>
        <c:lblOffset val="100"/>
        <c:tickMarkSkip val="1"/>
        <c:noMultiLvlLbl val="0"/>
      </c:catAx>
      <c:valAx>
        <c:axId val="1352474480"/>
        <c:scaling>
          <c:orientation val="minMax"/>
          <c:max val="148"/>
          <c:min val="-2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5776"/>
        <c:crosses val="autoZero"/>
        <c:crossBetween val="between"/>
        <c:majorUnit val="6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2004.gadā,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45-4097-84CF-4093217D1A55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45-4097-84CF-4093217D1A55}"/>
            </c:ext>
          </c:extLst>
        </c:ser>
        <c:ser>
          <c:idx val="2"/>
          <c:order val="2"/>
          <c:tx>
            <c:v>transports!#REF!</c:v>
          </c:tx>
          <c:spPr>
            <a:pattFill prst="wdUpDiag">
              <a:fgClr>
                <a:srgbClr val="FFFFFF"/>
              </a:fgClr>
              <a:bgClr>
                <a:srgbClr val="99CCFF"/>
              </a:bgClr>
            </a:pattFill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E45-4097-84CF-4093217D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6864"/>
        <c:axId val="1352467408"/>
      </c:barChart>
      <c:catAx>
        <c:axId val="13524668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67408"/>
        <c:crosses val="autoZero"/>
        <c:auto val="1"/>
        <c:lblAlgn val="ctr"/>
        <c:lblOffset val="100"/>
        <c:tickMarkSkip val="1"/>
        <c:noMultiLvlLbl val="0"/>
      </c:catAx>
      <c:valAx>
        <c:axId val="135246740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6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realizācijas pārmaiņas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6AD-493F-840C-0222A68F35CF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00FFFF"/>
                </a:gs>
                <a:gs pos="100000">
                  <a:srgbClr val="00FF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6AD-493F-840C-0222A68F3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9040"/>
        <c:axId val="1352470128"/>
      </c:barChart>
      <c:catAx>
        <c:axId val="13524690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0128"/>
        <c:crosses val="autoZero"/>
        <c:auto val="1"/>
        <c:lblAlgn val="ctr"/>
        <c:lblOffset val="100"/>
        <c:tickMarkSkip val="1"/>
        <c:noMultiLvlLbl val="0"/>
      </c:catAx>
      <c:valAx>
        <c:axId val="135247012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9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2004.gada decembrī
(% pret 2003.gada decembri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500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FF"/>
                </a:gs>
                <a:gs pos="8000">
                  <a:srgbClr val="00CCCC"/>
                </a:gs>
                <a:gs pos="23500">
                  <a:srgbClr val="9999FF"/>
                </a:gs>
                <a:gs pos="30000">
                  <a:srgbClr val="2E6792"/>
                </a:gs>
                <a:gs pos="35501">
                  <a:srgbClr val="3333CC"/>
                </a:gs>
                <a:gs pos="40500">
                  <a:srgbClr val="1170FF"/>
                </a:gs>
                <a:gs pos="50000">
                  <a:srgbClr val="006699"/>
                </a:gs>
                <a:gs pos="59500">
                  <a:srgbClr val="1170FF"/>
                </a:gs>
                <a:gs pos="64500">
                  <a:srgbClr val="3333CC"/>
                </a:gs>
                <a:gs pos="70000">
                  <a:srgbClr val="2E6792"/>
                </a:gs>
                <a:gs pos="76500">
                  <a:srgbClr val="9999FF"/>
                </a:gs>
                <a:gs pos="92000">
                  <a:srgbClr val="00CCCC"/>
                </a:gs>
                <a:gs pos="100000">
                  <a:srgbClr val="3399FF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8000">
                      <a:gamma/>
                      <a:tint val="66667"/>
                      <a:invGamma/>
                    </a:srgbClr>
                  </a:gs>
                  <a:gs pos="100000">
                    <a:srgbClr val="008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F8-4F7D-B674-D57CF43AD25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0F8-4F7D-B674-D57CF43AD25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0F8-4F7D-B674-D57CF43AD25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0F8-4F7D-B674-D57CF43AD25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F8-4F7D-B674-D57CF43AD25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F8-4F7D-B674-D57CF43AD25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0F8-4F7D-B674-D57CF43AD25C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0F8-4F7D-B674-D57CF43AD25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0F8-4F7D-B674-D57CF43AD25C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0F8-4F7D-B674-D57CF43AD25C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0F8-4F7D-B674-D57CF43AD25C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0F8-4F7D-B674-D57CF43AD25C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0F8-4F7D-B674-D57CF43AD25C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0F8-4F7D-B674-D57CF43AD25C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0F8-4F7D-B674-D57CF43AD25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0F8-4F7D-B674-D57CF43AD25C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0F8-4F7D-B674-D57CF43AD25C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0F8-4F7D-B674-D57CF43AD25C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0F8-4F7D-B674-D57CF43AD25C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0F8-4F7D-B674-D57CF43AD25C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0F8-4F7D-B674-D57CF43AD25C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0F8-4F7D-B674-D57CF43AD25C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E0F8-4F7D-B674-D57CF43AD25C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0F8-4F7D-B674-D57CF43AD25C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E0F8-4F7D-B674-D57CF43AD25C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E0F8-4F7D-B674-D57CF43AD25C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0F8-4F7D-B674-D57CF43AD25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E0F8-4F7D-B674-D57CF43A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045728"/>
        <c:axId val="1351050080"/>
        <c:axId val="0"/>
      </c:bar3DChart>
      <c:catAx>
        <c:axId val="135104572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0080"/>
        <c:scaling>
          <c:orientation val="minMax"/>
          <c:max val="5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5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tint val="5764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FF-4EFF-A30C-2977920F2B9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FF-4EFF-A30C-2977920F2B9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FF-4EFF-A30C-2977920F2B9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FF-4EFF-A30C-2977920F2B97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FF-4EFF-A30C-2977920F2B9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FF-4EFF-A30C-2977920F2B97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FF-4EFF-A30C-2977920F2B97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FF-4EFF-A30C-2977920F2B97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FF-4EFF-A30C-2977920F2B97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FF-4EFF-A30C-2977920F2B9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B1FF-4EFF-A30C-2977920F2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Svarīgāko rūpniecības produkcijas veidu ražošanas pārmaiņas Liepājā 2004.gadā
(% pret 2003.gadu)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4706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C8F-4257-BBCC-DFCECAD4E45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C8F-4257-BBCC-DFCECAD4E45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C8F-4257-BBCC-DFCECAD4E458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C8F-4257-BBCC-DFCECAD4E458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C8F-4257-BBCC-DFCECAD4E458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C8F-4257-BBCC-DFCECAD4E458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C8F-4257-BBCC-DFCECAD4E458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C8F-4257-BBCC-DFCECAD4E458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C8F-4257-BBCC-DFCECAD4E458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C8F-4257-BBCC-DFCECAD4E458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C8F-4257-BBCC-DFCECAD4E458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C8F-4257-BBCC-DFCECAD4E458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C8F-4257-BBCC-DFCECAD4E458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C8F-4257-BBCC-DFCECAD4E458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C8F-4257-BBCC-DFCECAD4E458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C8F-4257-BBCC-DFCECAD4E458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C8F-4257-BBCC-DFCECAD4E458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C8F-4257-BBCC-DFCECAD4E458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C8F-4257-BBCC-DFCECAD4E458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C8F-4257-BBCC-DFCECAD4E458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C8F-4257-BBCC-DFCECAD4E458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C8F-4257-BBCC-DFCECAD4E458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C8F-4257-BBCC-DFCECAD4E458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C8F-4257-BBCC-DFCECAD4E458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C8F-4257-BBCC-DFCECAD4E458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FC8F-4257-BBCC-DFCECAD4E458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C8F-4257-BBCC-DFCECAD4E458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FC8F-4257-BBCC-DFCECAD4E458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C8F-4257-BBCC-DFCECAD4E458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C8F-4257-BBCC-DFCECAD4E458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C8F-4257-BBCC-DFCECAD4E458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C8F-4257-BBCC-DFCECAD4E458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C8F-4257-BBCC-DFCECAD4E458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C8F-4257-BBCC-DFCECAD4E458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C8F-4257-BBCC-DFCECAD4E458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C8F-4257-BBCC-DFCECAD4E458}"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FC8F-4257-BBCC-DFCECAD4E458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C8F-4257-BBCC-DFCECAD4E4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FC8F-4257-BBCC-DFCECAD4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1047904"/>
        <c:axId val="1351043552"/>
        <c:axId val="0"/>
      </c:bar3DChart>
      <c:catAx>
        <c:axId val="1351047904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3552"/>
        <c:scaling>
          <c:orientation val="minMax"/>
          <c:max val="260"/>
          <c:min val="-90"/>
        </c:scaling>
        <c:delete val="0"/>
        <c:axPos val="b"/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79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8D-4034-81C9-23C31B3E5549}"/>
            </c:ext>
          </c:extLst>
        </c:ser>
        <c:ser>
          <c:idx val="2"/>
          <c:order val="1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8D-4034-81C9-23C31B3E5549}"/>
            </c:ext>
          </c:extLst>
        </c:ser>
        <c:ser>
          <c:idx val="3"/>
          <c:order val="2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8D-4034-81C9-23C31B3E5549}"/>
            </c:ext>
          </c:extLst>
        </c:ser>
        <c:ser>
          <c:idx val="4"/>
          <c:order val="3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C8D-4034-81C9-23C31B3E5549}"/>
            </c:ext>
          </c:extLst>
        </c:ser>
        <c:ser>
          <c:idx val="5"/>
          <c:order val="4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C8D-4034-81C9-23C31B3E5549}"/>
            </c:ext>
          </c:extLst>
        </c:ser>
        <c:ser>
          <c:idx val="6"/>
          <c:order val="5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BC8D-4034-81C9-23C31B3E5549}"/>
            </c:ext>
          </c:extLst>
        </c:ser>
        <c:ser>
          <c:idx val="7"/>
          <c:order val="6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BC8D-4034-81C9-23C31B3E5549}"/>
            </c:ext>
          </c:extLst>
        </c:ser>
        <c:ser>
          <c:idx val="0"/>
          <c:order val="7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BC8D-4034-81C9-23C31B3E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6272"/>
        <c:axId val="1351038112"/>
      </c:lineChart>
      <c:catAx>
        <c:axId val="13510462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3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38112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627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5F2-4DCB-90F2-FEE36525A2C7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5F2-4DCB-90F2-FEE36525A2C7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5F2-4DCB-90F2-FEE36525A2C7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5F2-4DCB-90F2-FEE36525A2C7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45F2-4DCB-90F2-FEE36525A2C7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5F2-4DCB-90F2-FEE36525A2C7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45F2-4DCB-90F2-FEE36525A2C7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45F2-4DCB-90F2-FEE36525A2C7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45F2-4DCB-90F2-FEE36525A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51168"/>
        <c:axId val="1351049536"/>
      </c:lineChart>
      <c:catAx>
        <c:axId val="13510511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9536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51168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0C-4701-A6A0-E9CB8309188B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B0C-4701-A6A0-E9CB8309188B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B0C-4701-A6A0-E9CB8309188B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B0C-4701-A6A0-E9CB8309188B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B0C-4701-A6A0-E9CB8309188B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B0C-4701-A6A0-E9CB8309188B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B0C-4701-A6A0-E9CB8309188B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B0C-4701-A6A0-E9CB8309188B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B0C-4701-A6A0-E9CB83091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8656"/>
        <c:axId val="1351047360"/>
      </c:lineChart>
      <c:catAx>
        <c:axId val="13510386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7360"/>
        <c:scaling>
          <c:orientation val="minMax"/>
          <c:max val="320"/>
          <c:min val="4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38656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E56-4FC1-8DE4-499D0D55278C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E56-4FC1-8DE4-499D0D55278C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E56-4FC1-8DE4-499D0D55278C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E56-4FC1-8DE4-499D0D55278C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E56-4FC1-8DE4-499D0D55278C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E56-4FC1-8DE4-499D0D55278C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E56-4FC1-8DE4-499D0D55278C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AE56-4FC1-8DE4-499D0D55278C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E56-4FC1-8DE4-499D0D552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8448"/>
        <c:axId val="1351037024"/>
      </c:lineChart>
      <c:catAx>
        <c:axId val="13510484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37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37024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8448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2004.gadā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transports!#REF!</c:v>
          </c:tx>
          <c:spPr>
            <a:gradFill rotWithShape="0">
              <a:gsLst>
                <a:gs pos="0">
                  <a:srgbClr val="993366">
                    <a:gamma/>
                    <a:tint val="48627"/>
                    <a:invGamma/>
                  </a:srgbClr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9D-483A-AC2C-E7FDE5C72E93}"/>
            </c:ext>
          </c:extLst>
        </c:ser>
        <c:ser>
          <c:idx val="0"/>
          <c:order val="1"/>
          <c:tx>
            <c:v>transports!#REF!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9D-483A-AC2C-E7FDE5C72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1216"/>
        <c:axId val="1352480464"/>
      </c:barChart>
      <c:catAx>
        <c:axId val="13524712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80464"/>
        <c:crosses val="autoZero"/>
        <c:auto val="1"/>
        <c:lblAlgn val="ctr"/>
        <c:lblOffset val="100"/>
        <c:tickMarkSkip val="1"/>
        <c:noMultiLvlLbl val="0"/>
      </c:catAx>
      <c:valAx>
        <c:axId val="1352480464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12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vietējā tirgū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BFC-460C-8322-F3480AE38D4D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BFC-460C-8322-F3480AE38D4D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BFC-460C-8322-F3480AE38D4D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BFC-460C-8322-F3480AE38D4D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BFC-460C-8322-F3480AE38D4D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BFC-460C-8322-F3480AE38D4D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BFC-460C-8322-F3480AE38D4D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BFC-460C-8322-F3480AE38D4D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BFC-460C-8322-F3480AE38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51712"/>
        <c:axId val="1351052256"/>
      </c:lineChart>
      <c:catAx>
        <c:axId val="13510517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2256"/>
        <c:scaling>
          <c:orientation val="minMax"/>
          <c:max val="15800"/>
          <c:min val="12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51712"/>
        <c:crosses val="autoZero"/>
        <c:crossBetween val="between"/>
        <c:majorUnit val="14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eksportam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DB9-4771-A60E-7C1894206993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DB9-4771-A60E-7C1894206993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B9-4771-A60E-7C1894206993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DB9-4771-A60E-7C1894206993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DB9-4771-A60E-7C1894206993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DB9-4771-A60E-7C1894206993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DB9-4771-A60E-7C1894206993}"/>
            </c:ext>
          </c:extLst>
        </c:ser>
        <c:ser>
          <c:idx val="7"/>
          <c:order val="7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DB9-4771-A60E-7C1894206993}"/>
            </c:ext>
          </c:extLst>
        </c:ser>
        <c:ser>
          <c:idx val="8"/>
          <c:order val="8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DB9-4771-A60E-7C1894206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0288"/>
        <c:axId val="1351040832"/>
      </c:lineChart>
      <c:catAx>
        <c:axId val="13510402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0832"/>
        <c:scaling>
          <c:orientation val="minMax"/>
          <c:max val="23000"/>
          <c:min val="15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0288"/>
        <c:crosses val="autoZero"/>
        <c:crossBetween val="between"/>
        <c:majorUnit val="21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Kaitīgo vielu izplūde atmosfērā no stacionāriem avotiem (vidēji uz 1 hektāru pilsētas zemju; tonnās)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transports!#REF!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200-41D5-90B5-761952B4AC52}"/>
            </c:ext>
          </c:extLst>
        </c:ser>
        <c:ser>
          <c:idx val="1"/>
          <c:order val="1"/>
          <c:tx>
            <c:v>transports!#REF!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00-41D5-90B5-761952B4AC52}"/>
            </c:ext>
          </c:extLst>
        </c:ser>
        <c:ser>
          <c:idx val="2"/>
          <c:order val="2"/>
          <c:tx>
            <c:v>transports!#REF!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200-41D5-90B5-761952B4AC52}"/>
            </c:ext>
          </c:extLst>
        </c:ser>
        <c:ser>
          <c:idx val="3"/>
          <c:order val="3"/>
          <c:tx>
            <c:v>transports!#REF!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200-41D5-90B5-761952B4AC52}"/>
            </c:ext>
          </c:extLst>
        </c:ser>
        <c:ser>
          <c:idx val="4"/>
          <c:order val="4"/>
          <c:tx>
            <c:v>transports!#REF!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200-41D5-90B5-761952B4AC52}"/>
            </c:ext>
          </c:extLst>
        </c:ser>
        <c:ser>
          <c:idx val="5"/>
          <c:order val="5"/>
          <c:tx>
            <c:v>transports!#REF!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200-41D5-90B5-761952B4AC52}"/>
            </c:ext>
          </c:extLst>
        </c:ser>
        <c:ser>
          <c:idx val="6"/>
          <c:order val="6"/>
          <c:tx>
            <c:v>transports!#REF!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1200-41D5-90B5-761952B4A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41920"/>
        <c:axId val="1351042464"/>
      </c:lineChart>
      <c:catAx>
        <c:axId val="13510419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10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42464"/>
        <c:scaling>
          <c:orientation val="minMax"/>
          <c:max val="1.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104192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transportlīdzekļu skaits perioda beigās</a:t>
            </a:r>
          </a:p>
        </c:rich>
      </c:tx>
      <c:layout>
        <c:manualLayout>
          <c:xMode val="edge"/>
          <c:yMode val="edge"/>
          <c:x val="0.35671094333244124"/>
          <c:y val="1.7788284938958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35939340915722"/>
          <c:y val="0.11938166512969663"/>
          <c:w val="0.70600684822172599"/>
          <c:h val="0.66426284552268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transports!$B$4</c:f>
              <c:strCache>
                <c:ptCount val="1"/>
                <c:pt idx="0">
                  <c:v>Reģistrēto transportlīdzekļu skaits  pavisam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flood" dir="t"/>
            </a:scene3d>
            <a:sp3d>
              <a:bevelT/>
            </a:sp3d>
          </c:spPr>
          <c:invertIfNegative val="0"/>
          <c:cat>
            <c:numRef>
              <c:f>transports!$A$6:$A$30</c:f>
              <c:numCache>
                <c:formatCode>0</c:formatCode>
                <c:ptCount val="11"/>
                <c:pt idx="0" formatCode="#\ ##0_ ;[Red]\-#\ ##0\ 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  <c:pt idx="8" formatCode="General">
                  <c:v>2020</c:v>
                </c:pt>
                <c:pt idx="9" formatCode="General">
                  <c:v>2021</c:v>
                </c:pt>
                <c:pt idx="10" formatCode="General">
                  <c:v>2022</c:v>
                </c:pt>
              </c:numCache>
            </c:numRef>
          </c:cat>
          <c:val>
            <c:numRef>
              <c:f>transports!$B$6:$B$30</c:f>
              <c:numCache>
                <c:formatCode>#,##0</c:formatCode>
                <c:ptCount val="11"/>
                <c:pt idx="0">
                  <c:v>22269</c:v>
                </c:pt>
                <c:pt idx="1">
                  <c:v>28573</c:v>
                </c:pt>
                <c:pt idx="2">
                  <c:v>24333</c:v>
                </c:pt>
                <c:pt idx="3">
                  <c:v>25624</c:v>
                </c:pt>
                <c:pt idx="4">
                  <c:v>25031</c:v>
                </c:pt>
                <c:pt idx="5">
                  <c:v>25982</c:v>
                </c:pt>
                <c:pt idx="6">
                  <c:v>26624</c:v>
                </c:pt>
                <c:pt idx="7">
                  <c:v>27737</c:v>
                </c:pt>
                <c:pt idx="8">
                  <c:v>28794</c:v>
                </c:pt>
                <c:pt idx="9">
                  <c:v>30287</c:v>
                </c:pt>
                <c:pt idx="10">
                  <c:v>30876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D3-40F5-87E5-69B1EC5B2D2E}"/>
            </c:ext>
          </c:extLst>
        </c:ser>
        <c:ser>
          <c:idx val="2"/>
          <c:order val="1"/>
          <c:tx>
            <c:strRef>
              <c:f>transports!$C$4</c:f>
              <c:strCache>
                <c:ptCount val="1"/>
                <c:pt idx="0">
                  <c:v>Reģistrēto fiziskām personām piederošo vieglo automobiļu skaits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/>
            <a:scene3d>
              <a:camera prst="orthographicFront"/>
              <a:lightRig rig="flood" dir="t"/>
            </a:scene3d>
            <a:sp3d>
              <a:bevelT/>
            </a:sp3d>
          </c:spPr>
          <c:invertIfNegative val="0"/>
          <c:cat>
            <c:numRef>
              <c:f>transports!$A$6:$A$30</c:f>
              <c:numCache>
                <c:formatCode>0</c:formatCode>
                <c:ptCount val="11"/>
                <c:pt idx="0" formatCode="#\ ##0_ ;[Red]\-#\ ##0\ 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 formatCode="General">
                  <c:v>2016</c:v>
                </c:pt>
                <c:pt idx="5" formatCode="General">
                  <c:v>2017</c:v>
                </c:pt>
                <c:pt idx="6" formatCode="General">
                  <c:v>2018</c:v>
                </c:pt>
                <c:pt idx="7" formatCode="General">
                  <c:v>2019</c:v>
                </c:pt>
                <c:pt idx="8" formatCode="General">
                  <c:v>2020</c:v>
                </c:pt>
                <c:pt idx="9" formatCode="General">
                  <c:v>2021</c:v>
                </c:pt>
                <c:pt idx="10" formatCode="General">
                  <c:v>2022</c:v>
                </c:pt>
              </c:numCache>
            </c:numRef>
          </c:cat>
          <c:val>
            <c:numRef>
              <c:f>transports!$C$6:$C$30</c:f>
              <c:numCache>
                <c:formatCode>#,##0</c:formatCode>
                <c:ptCount val="11"/>
                <c:pt idx="0">
                  <c:v>15894</c:v>
                </c:pt>
                <c:pt idx="1">
                  <c:v>20130</c:v>
                </c:pt>
                <c:pt idx="2">
                  <c:v>17784</c:v>
                </c:pt>
                <c:pt idx="3">
                  <c:v>18536</c:v>
                </c:pt>
                <c:pt idx="4">
                  <c:v>18307</c:v>
                </c:pt>
                <c:pt idx="5">
                  <c:v>19012</c:v>
                </c:pt>
                <c:pt idx="6">
                  <c:v>19557</c:v>
                </c:pt>
                <c:pt idx="7">
                  <c:v>20425</c:v>
                </c:pt>
                <c:pt idx="8">
                  <c:v>21175</c:v>
                </c:pt>
                <c:pt idx="9">
                  <c:v>22045</c:v>
                </c:pt>
                <c:pt idx="10">
                  <c:v>22213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D3-40F5-87E5-69B1EC5B2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1043008"/>
        <c:axId val="1351044640"/>
      </c:barChart>
      <c:catAx>
        <c:axId val="13510430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1044640"/>
        <c:crosses val="autoZero"/>
        <c:auto val="1"/>
        <c:lblAlgn val="ctr"/>
        <c:lblOffset val="100"/>
        <c:tickMarkSkip val="1"/>
        <c:noMultiLvlLbl val="0"/>
      </c:catAx>
      <c:valAx>
        <c:axId val="1351044640"/>
        <c:scaling>
          <c:orientation val="minMax"/>
          <c:min val="1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351043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Līdz 2023. gada 1.janvārim reģistrēto transportlīdzekļu skaits uz 1000 iedzīvotājiem</a:t>
            </a:r>
          </a:p>
        </c:rich>
      </c:tx>
      <c:layout>
        <c:manualLayout>
          <c:xMode val="edge"/>
          <c:yMode val="edge"/>
          <c:x val="0.3524193196780635"/>
          <c:y val="7.2360657791619207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79296510588111"/>
          <c:y val="0.10774336027379837"/>
          <c:w val="0.687075005976994"/>
          <c:h val="0.65459820790375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transports!$A$37</c:f>
              <c:strCache>
                <c:ptCount val="1"/>
                <c:pt idx="0">
                  <c:v>Reģistrēto transportlīdzekļu skaits  pavisam 
uz 1000 iedzīvotājiem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transports!$B$36:$K$36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transports!$B$37:$K$37</c:f>
              <c:numCache>
                <c:formatCode>0</c:formatCode>
                <c:ptCount val="10"/>
                <c:pt idx="0">
                  <c:v>553.79265515600571</c:v>
                </c:pt>
                <c:pt idx="1">
                  <c:v>493.87929888808492</c:v>
                </c:pt>
                <c:pt idx="2">
                  <c:v>440.84971464806597</c:v>
                </c:pt>
                <c:pt idx="3">
                  <c:v>495.31329783354005</c:v>
                </c:pt>
                <c:pt idx="4">
                  <c:v>517.167381974249</c:v>
                </c:pt>
                <c:pt idx="5">
                  <c:v>549.84557644943118</c:v>
                </c:pt>
                <c:pt idx="6">
                  <c:v>460.23133794419272</c:v>
                </c:pt>
                <c:pt idx="7">
                  <c:v>540.29873379331264</c:v>
                </c:pt>
                <c:pt idx="8">
                  <c:v>578.48129289351334</c:v>
                </c:pt>
                <c:pt idx="9">
                  <c:v>519.5459511958237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7-4BD5-B2EE-101727850EEB}"/>
            </c:ext>
          </c:extLst>
        </c:ser>
        <c:ser>
          <c:idx val="1"/>
          <c:order val="1"/>
          <c:tx>
            <c:strRef>
              <c:f>transports!$A$38</c:f>
              <c:strCache>
                <c:ptCount val="1"/>
                <c:pt idx="0">
                  <c:v>Reģistrēto fiziskām personām piederošo 
vieglo automobiļu skaits uz 1000 iedzīvotājiem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transports!$B$36:$K$36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transports!$B$38:$K$38</c:f>
              <c:numCache>
                <c:formatCode>0</c:formatCode>
                <c:ptCount val="10"/>
                <c:pt idx="0">
                  <c:v>368.79291006729659</c:v>
                </c:pt>
                <c:pt idx="1">
                  <c:v>307.09988203232541</c:v>
                </c:pt>
                <c:pt idx="2">
                  <c:v>330.8814204185162</c:v>
                </c:pt>
                <c:pt idx="3">
                  <c:v>367.27697133270118</c:v>
                </c:pt>
                <c:pt idx="4">
                  <c:v>360.51502145922746</c:v>
                </c:pt>
                <c:pt idx="5">
                  <c:v>415.37980374525978</c:v>
                </c:pt>
                <c:pt idx="6">
                  <c:v>331.10243262580497</c:v>
                </c:pt>
                <c:pt idx="7">
                  <c:v>360.18651906892109</c:v>
                </c:pt>
                <c:pt idx="8">
                  <c:v>387.20389639141018</c:v>
                </c:pt>
                <c:pt idx="9">
                  <c:v>377.98955930557241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7-4BD5-B2EE-101727850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6384"/>
        <c:axId val="1354231488"/>
      </c:barChart>
      <c:catAx>
        <c:axId val="13542363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1488"/>
        <c:crosses val="autoZero"/>
        <c:auto val="1"/>
        <c:lblAlgn val="ctr"/>
        <c:lblOffset val="100"/>
        <c:tickMarkSkip val="1"/>
        <c:noMultiLvlLbl val="0"/>
      </c:catAx>
      <c:valAx>
        <c:axId val="1354231488"/>
        <c:scaling>
          <c:orientation val="minMax"/>
          <c:max val="62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lv-LV"/>
          </a:p>
        </c:txPr>
        <c:crossAx val="1354236384"/>
        <c:crosses val="autoZero"/>
        <c:crossBetween val="between"/>
        <c:majorUnit val="62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ar jūras transportu un pa dzelzceļu (milj.t), Liepāja</a:t>
            </a:r>
          </a:p>
        </c:rich>
      </c:tx>
      <c:layout>
        <c:manualLayout>
          <c:xMode val="edge"/>
          <c:yMode val="edge"/>
          <c:x val="0.21897839693115281"/>
          <c:y val="1.51898600614621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07689745352491"/>
          <c:y val="0.10305329943993222"/>
          <c:w val="0.79474725381549527"/>
          <c:h val="0.64631381707207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transports!$B$58</c:f>
              <c:strCache>
                <c:ptCount val="1"/>
                <c:pt idx="0">
                  <c:v>Jūras transports, milj.t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C00000"/>
              </a:solidFill>
              <a:ln w="38100">
                <a:noFill/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BE15-4E77-8ED7-9685C2BFEFE6}"/>
              </c:ext>
            </c:extLst>
          </c:dPt>
          <c:cat>
            <c:numRef>
              <c:f>transports!$A$59:$A$85</c:f>
              <c:numCache>
                <c:formatCode>General</c:formatCode>
                <c:ptCount val="12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transports!$B$59:$B$85</c:f>
              <c:numCache>
                <c:formatCode>0.0</c:formatCode>
                <c:ptCount val="12"/>
                <c:pt idx="0">
                  <c:v>1.6</c:v>
                </c:pt>
                <c:pt idx="1">
                  <c:v>3</c:v>
                </c:pt>
                <c:pt idx="2">
                  <c:v>4.5</c:v>
                </c:pt>
                <c:pt idx="3">
                  <c:v>4.4000000000000004</c:v>
                </c:pt>
                <c:pt idx="4">
                  <c:v>5.5949999999999998</c:v>
                </c:pt>
                <c:pt idx="5" formatCode="General">
                  <c:v>5.7</c:v>
                </c:pt>
                <c:pt idx="6" formatCode="General">
                  <c:v>6.6</c:v>
                </c:pt>
                <c:pt idx="7">
                  <c:v>7.54</c:v>
                </c:pt>
                <c:pt idx="8" formatCode="General">
                  <c:v>7.3</c:v>
                </c:pt>
                <c:pt idx="9" formatCode="General">
                  <c:v>6.6</c:v>
                </c:pt>
                <c:pt idx="10" formatCode="General">
                  <c:v>7.1</c:v>
                </c:pt>
                <c:pt idx="11" formatCode="General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5-4E77-8ED7-9685C2BFEFE6}"/>
            </c:ext>
          </c:extLst>
        </c:ser>
        <c:ser>
          <c:idx val="1"/>
          <c:order val="1"/>
          <c:tx>
            <c:strRef>
              <c:f>transports!$C$58</c:f>
              <c:strCache>
                <c:ptCount val="1"/>
                <c:pt idx="0">
                  <c:v>Dzelzceļa transports, milj.t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transports!$A$59:$A$85</c:f>
              <c:numCache>
                <c:formatCode>General</c:formatCode>
                <c:ptCount val="12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transports!$C$59:$C$85</c:f>
              <c:numCache>
                <c:formatCode>0.0</c:formatCode>
                <c:ptCount val="12"/>
                <c:pt idx="0">
                  <c:v>1.3</c:v>
                </c:pt>
                <c:pt idx="1">
                  <c:v>2.2999999999999998</c:v>
                </c:pt>
                <c:pt idx="2">
                  <c:v>3.7</c:v>
                </c:pt>
                <c:pt idx="3">
                  <c:v>2.4</c:v>
                </c:pt>
                <c:pt idx="4">
                  <c:v>3.5951179999999998</c:v>
                </c:pt>
                <c:pt idx="5" formatCode="General">
                  <c:v>3.8</c:v>
                </c:pt>
                <c:pt idx="6" formatCode="General">
                  <c:v>4.3</c:v>
                </c:pt>
                <c:pt idx="7">
                  <c:v>5.0179999999999998</c:v>
                </c:pt>
                <c:pt idx="8" formatCode="General">
                  <c:v>4.3</c:v>
                </c:pt>
                <c:pt idx="9" formatCode="General">
                  <c:v>3.4</c:v>
                </c:pt>
                <c:pt idx="10" formatCode="General">
                  <c:v>3.4</c:v>
                </c:pt>
                <c:pt idx="11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15-4E77-8ED7-9685C2BF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3664"/>
        <c:axId val="1354229312"/>
      </c:barChart>
      <c:catAx>
        <c:axId val="135423366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9312"/>
        <c:crosses val="autoZero"/>
        <c:auto val="1"/>
        <c:lblAlgn val="ctr"/>
        <c:lblOffset val="100"/>
        <c:tickMarkSkip val="1"/>
        <c:noMultiLvlLbl val="0"/>
      </c:catAx>
      <c:valAx>
        <c:axId val="1354229312"/>
        <c:scaling>
          <c:orientation val="minMax"/>
          <c:max val="8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1354233664"/>
        <c:crosses val="autoZero"/>
        <c:crossBetween val="between"/>
        <c:majorUnit val="0.8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apgrozījums Liepājas ostā, milj.t.</a:t>
            </a:r>
          </a:p>
        </c:rich>
      </c:tx>
      <c:layout>
        <c:manualLayout>
          <c:xMode val="edge"/>
          <c:yMode val="edge"/>
          <c:x val="0.30639349871292337"/>
          <c:y val="1.2562998590693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61256913504819"/>
          <c:y val="0.13302832310371263"/>
          <c:w val="0.77066167240603878"/>
          <c:h val="0.63316582914572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transports!$B$100</c:f>
              <c:strCache>
                <c:ptCount val="1"/>
                <c:pt idx="0">
                  <c:v>Ostas kravu apgrozījums, milj.t., tai skaitā: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numRef>
              <c:f>transports!$A$101:$A$128</c:f>
              <c:numCache>
                <c:formatCode>General</c:formatCode>
                <c:ptCount val="8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transports!$B$101:$B$128</c:f>
              <c:numCache>
                <c:formatCode>0.0</c:formatCode>
                <c:ptCount val="8"/>
                <c:pt idx="0">
                  <c:v>1.4</c:v>
                </c:pt>
                <c:pt idx="1">
                  <c:v>3</c:v>
                </c:pt>
                <c:pt idx="2">
                  <c:v>4.5</c:v>
                </c:pt>
                <c:pt idx="3">
                  <c:v>4.4000000000000004</c:v>
                </c:pt>
                <c:pt idx="4">
                  <c:v>5.5949999999999998</c:v>
                </c:pt>
                <c:pt idx="5">
                  <c:v>6.6</c:v>
                </c:pt>
                <c:pt idx="6">
                  <c:v>7.1</c:v>
                </c:pt>
                <c:pt idx="7">
                  <c:v>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0-493F-B777-49B714C24A31}"/>
            </c:ext>
          </c:extLst>
        </c:ser>
        <c:ser>
          <c:idx val="1"/>
          <c:order val="1"/>
          <c:tx>
            <c:strRef>
              <c:f>transports!$C$100</c:f>
              <c:strCache>
                <c:ptCount val="1"/>
                <c:pt idx="0">
                  <c:v>     nosūtītās kravas, milj.t.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numRef>
              <c:f>transports!$A$101:$A$128</c:f>
              <c:numCache>
                <c:formatCode>General</c:formatCode>
                <c:ptCount val="8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transports!$C$101:$C$128</c:f>
              <c:numCache>
                <c:formatCode>0.0</c:formatCode>
                <c:ptCount val="8"/>
                <c:pt idx="0">
                  <c:v>1.3</c:v>
                </c:pt>
                <c:pt idx="1">
                  <c:v>2.6</c:v>
                </c:pt>
                <c:pt idx="2">
                  <c:v>3.8</c:v>
                </c:pt>
                <c:pt idx="3">
                  <c:v>3.7</c:v>
                </c:pt>
                <c:pt idx="4">
                  <c:v>4.681</c:v>
                </c:pt>
                <c:pt idx="5">
                  <c:v>5.6</c:v>
                </c:pt>
                <c:pt idx="6">
                  <c:v>5.5</c:v>
                </c:pt>
                <c:pt idx="7">
                  <c:v>5.585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0-493F-B777-49B714C24A31}"/>
            </c:ext>
          </c:extLst>
        </c:ser>
        <c:ser>
          <c:idx val="2"/>
          <c:order val="2"/>
          <c:tx>
            <c:strRef>
              <c:f>transports!$D$100</c:f>
              <c:strCache>
                <c:ptCount val="1"/>
                <c:pt idx="0">
                  <c:v>     saņemtās kravas, milj.t.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invertIfNegative val="0"/>
          <c:cat>
            <c:numRef>
              <c:f>transports!$A$101:$A$128</c:f>
              <c:numCache>
                <c:formatCode>General</c:formatCode>
                <c:ptCount val="8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transports!$D$101:$D$128</c:f>
              <c:numCache>
                <c:formatCode>0.0</c:formatCode>
                <c:ptCount val="8"/>
                <c:pt idx="0">
                  <c:v>0.2</c:v>
                </c:pt>
                <c:pt idx="1">
                  <c:v>0.4</c:v>
                </c:pt>
                <c:pt idx="2">
                  <c:v>0.7</c:v>
                </c:pt>
                <c:pt idx="3">
                  <c:v>0.7</c:v>
                </c:pt>
                <c:pt idx="4">
                  <c:v>0.93100000000000005</c:v>
                </c:pt>
                <c:pt idx="5">
                  <c:v>1</c:v>
                </c:pt>
                <c:pt idx="6">
                  <c:v>1.6</c:v>
                </c:pt>
                <c:pt idx="7">
                  <c:v>2.024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0-493F-B777-49B714C24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4208"/>
        <c:axId val="1354224416"/>
      </c:barChart>
      <c:catAx>
        <c:axId val="13542342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4416"/>
        <c:crosses val="autoZero"/>
        <c:auto val="1"/>
        <c:lblAlgn val="ctr"/>
        <c:lblOffset val="100"/>
        <c:tickMarkSkip val="1"/>
        <c:noMultiLvlLbl val="0"/>
      </c:catAx>
      <c:valAx>
        <c:axId val="1354224416"/>
        <c:scaling>
          <c:orientation val="minMax"/>
          <c:max val="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crossAx val="1354234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pilsētas</a:t>
            </a:r>
            <a:r>
              <a:rPr lang="lv-LV" baseline="0"/>
              <a:t> sabiedrisko transportu pārvadāto pasažieru skaits </a:t>
            </a:r>
            <a:r>
              <a:rPr lang="lv-LV"/>
              <a:t>Liepājā, milj.cilv.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transports!$B$227</c:f>
              <c:strCache>
                <c:ptCount val="1"/>
                <c:pt idx="0">
                  <c:v>Ar pilsētas sabiedrisko transportu pārvadāto pasažieru skaits, milj. cilv.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transports!$A$228:$A$253</c:f>
              <c:numCache>
                <c:formatCode>General</c:formatCode>
                <c:ptCount val="7"/>
                <c:pt idx="0">
                  <c:v>1997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transports!$B$228:$B$253</c:f>
              <c:numCache>
                <c:formatCode>0.0</c:formatCode>
                <c:ptCount val="7"/>
                <c:pt idx="0">
                  <c:v>13</c:v>
                </c:pt>
                <c:pt idx="1">
                  <c:v>20.399999999999999</c:v>
                </c:pt>
                <c:pt idx="2">
                  <c:v>25</c:v>
                </c:pt>
                <c:pt idx="3">
                  <c:v>16.8</c:v>
                </c:pt>
                <c:pt idx="4" formatCode="General">
                  <c:v>9.6</c:v>
                </c:pt>
                <c:pt idx="5">
                  <c:v>7.3292919999999997</c:v>
                </c:pt>
                <c:pt idx="6">
                  <c:v>10.07924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6-4710-84E5-D3519B7157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354226048"/>
        <c:axId val="1354228224"/>
      </c:barChart>
      <c:catAx>
        <c:axId val="13542260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8224"/>
        <c:crosses val="autoZero"/>
        <c:auto val="1"/>
        <c:lblAlgn val="ctr"/>
        <c:lblOffset val="100"/>
        <c:tickMarkSkip val="1"/>
        <c:noMultiLvlLbl val="0"/>
      </c:catAx>
      <c:valAx>
        <c:axId val="1354228224"/>
        <c:scaling>
          <c:orientation val="minMax"/>
          <c:max val="30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majorTickMark val="out"/>
        <c:minorTickMark val="none"/>
        <c:tickLblPos val="nextTo"/>
        <c:crossAx val="1354226048"/>
        <c:crosses val="autoZero"/>
        <c:crossBetween val="between"/>
        <c:majorUnit val="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Vieglo automobiļu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transports!$B$336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transports!$B$337:$B$364</c:f>
              <c:numCache>
                <c:formatCode>#\ ##0_ ;[Red]\-#\ ##0\ </c:formatCode>
                <c:ptCount val="12"/>
                <c:pt idx="0">
                  <c:v>131.18456574962354</c:v>
                </c:pt>
                <c:pt idx="1">
                  <c:v>237</c:v>
                </c:pt>
                <c:pt idx="2" formatCode="General">
                  <c:v>333</c:v>
                </c:pt>
                <c:pt idx="3" formatCode="0">
                  <c:v>307</c:v>
                </c:pt>
                <c:pt idx="4" formatCode="General">
                  <c:v>344</c:v>
                </c:pt>
                <c:pt idx="5" formatCode="0">
                  <c:v>341</c:v>
                </c:pt>
                <c:pt idx="6" formatCode="0">
                  <c:v>356</c:v>
                </c:pt>
                <c:pt idx="7" formatCode="0">
                  <c:v>332.9</c:v>
                </c:pt>
                <c:pt idx="8" formatCode="0">
                  <c:v>381</c:v>
                </c:pt>
                <c:pt idx="9" formatCode="0">
                  <c:v>390.40514508856069</c:v>
                </c:pt>
                <c:pt idx="10" formatCode="0">
                  <c:v>404</c:v>
                </c:pt>
                <c:pt idx="11" formatCode="0">
                  <c:v>408.77309071443136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181-4C87-94F6-397814FC99E3}"/>
            </c:ext>
          </c:extLst>
        </c:ser>
        <c:ser>
          <c:idx val="1"/>
          <c:order val="1"/>
          <c:tx>
            <c:strRef>
              <c:f>transports!$C$336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transports!$C$337:$C$364</c:f>
              <c:numCache>
                <c:formatCode>#\ ##0_ ;[Red]\-#\ ##0\ </c:formatCode>
                <c:ptCount val="12"/>
                <c:pt idx="0">
                  <c:v>142.57267736134435</c:v>
                </c:pt>
                <c:pt idx="1">
                  <c:v>247</c:v>
                </c:pt>
                <c:pt idx="2" formatCode="General">
                  <c:v>341</c:v>
                </c:pt>
                <c:pt idx="3" formatCode="0">
                  <c:v>305</c:v>
                </c:pt>
                <c:pt idx="4" formatCode="General">
                  <c:v>327</c:v>
                </c:pt>
                <c:pt idx="5" formatCode="0">
                  <c:v>323</c:v>
                </c:pt>
                <c:pt idx="6" formatCode="0">
                  <c:v>335</c:v>
                </c:pt>
                <c:pt idx="7" formatCode="0">
                  <c:v>279.39999999999998</c:v>
                </c:pt>
                <c:pt idx="8" formatCode="0">
                  <c:v>351</c:v>
                </c:pt>
                <c:pt idx="9" formatCode="0">
                  <c:v>361.22437025925041</c:v>
                </c:pt>
                <c:pt idx="10" formatCode="0">
                  <c:v>373</c:v>
                </c:pt>
                <c:pt idx="11" formatCode="0">
                  <c:v>374.01659422893601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181-4C87-94F6-397814FC99E3}"/>
            </c:ext>
          </c:extLst>
        </c:ser>
        <c:ser>
          <c:idx val="2"/>
          <c:order val="2"/>
          <c:tx>
            <c:strRef>
              <c:f>transports!$D$336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transports!$D$337:$D$364</c:f>
              <c:numCache>
                <c:formatCode>#\ ##0_ ;[Red]\-#\ ##0\ </c:formatCode>
                <c:ptCount val="12"/>
                <c:pt idx="0">
                  <c:v>110.3602104001598</c:v>
                </c:pt>
                <c:pt idx="1">
                  <c:v>173</c:v>
                </c:pt>
                <c:pt idx="2" formatCode="General">
                  <c:v>233</c:v>
                </c:pt>
                <c:pt idx="3" formatCode="0">
                  <c:v>239</c:v>
                </c:pt>
                <c:pt idx="4" formatCode="General">
                  <c:v>278</c:v>
                </c:pt>
                <c:pt idx="5" formatCode="0">
                  <c:v>274</c:v>
                </c:pt>
                <c:pt idx="6" formatCode="0">
                  <c:v>287</c:v>
                </c:pt>
                <c:pt idx="7" formatCode="0">
                  <c:v>286</c:v>
                </c:pt>
                <c:pt idx="8" formatCode="0">
                  <c:v>307</c:v>
                </c:pt>
                <c:pt idx="9" formatCode="0">
                  <c:v>318.52853262554726</c:v>
                </c:pt>
                <c:pt idx="10" formatCode="0">
                  <c:v>337</c:v>
                </c:pt>
                <c:pt idx="11" formatCode="0">
                  <c:v>341.99112238427398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181-4C87-94F6-397814FC99E3}"/>
            </c:ext>
          </c:extLst>
        </c:ser>
        <c:ser>
          <c:idx val="3"/>
          <c:order val="3"/>
          <c:tx>
            <c:strRef>
              <c:f>transports!$E$336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transports!$E$337:$E$364</c:f>
              <c:numCache>
                <c:formatCode>#\ ##0_ ;[Red]\-#\ ##0\ </c:formatCode>
                <c:ptCount val="12"/>
                <c:pt idx="0">
                  <c:v>129.27216747037073</c:v>
                </c:pt>
                <c:pt idx="1">
                  <c:v>225</c:v>
                </c:pt>
                <c:pt idx="2" formatCode="General">
                  <c:v>311</c:v>
                </c:pt>
                <c:pt idx="3" formatCode="0">
                  <c:v>294</c:v>
                </c:pt>
                <c:pt idx="4" formatCode="General">
                  <c:v>319</c:v>
                </c:pt>
                <c:pt idx="5" formatCode="0">
                  <c:v>317</c:v>
                </c:pt>
                <c:pt idx="6" formatCode="0">
                  <c:v>335</c:v>
                </c:pt>
                <c:pt idx="7" formatCode="0">
                  <c:v>332.3</c:v>
                </c:pt>
                <c:pt idx="8" formatCode="0">
                  <c:v>361</c:v>
                </c:pt>
                <c:pt idx="9" formatCode="0">
                  <c:v>375.01807141824492</c:v>
                </c:pt>
                <c:pt idx="10" formatCode="0">
                  <c:v>389</c:v>
                </c:pt>
                <c:pt idx="11" formatCode="0">
                  <c:v>390.7287183602013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181-4C87-94F6-397814FC99E3}"/>
            </c:ext>
          </c:extLst>
        </c:ser>
        <c:ser>
          <c:idx val="8"/>
          <c:order val="4"/>
          <c:tx>
            <c:strRef>
              <c:f>transports!$F$336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transports!$F$337:$F$364</c:f>
              <c:numCache>
                <c:formatCode>General</c:formatCode>
                <c:ptCount val="12"/>
                <c:pt idx="4">
                  <c:v>293</c:v>
                </c:pt>
                <c:pt idx="5" formatCode="0">
                  <c:v>290</c:v>
                </c:pt>
                <c:pt idx="6" formatCode="0">
                  <c:v>305</c:v>
                </c:pt>
                <c:pt idx="7" formatCode="0">
                  <c:v>302.89999999999998</c:v>
                </c:pt>
                <c:pt idx="8" formatCode="0">
                  <c:v>337</c:v>
                </c:pt>
                <c:pt idx="9" formatCode="0">
                  <c:v>356.18845069120158</c:v>
                </c:pt>
                <c:pt idx="10" formatCode="0">
                  <c:v>377</c:v>
                </c:pt>
                <c:pt idx="11" formatCode="0">
                  <c:v>383.18716178391492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181-4C87-94F6-397814FC99E3}"/>
            </c:ext>
          </c:extLst>
        </c:ser>
        <c:ser>
          <c:idx val="4"/>
          <c:order val="5"/>
          <c:tx>
            <c:strRef>
              <c:f>transports!$G$336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transports!$G$337:$G$364</c:f>
              <c:numCache>
                <c:formatCode>#\ ##0_ ;[Red]\-#\ ##0\ </c:formatCode>
                <c:ptCount val="12"/>
                <c:pt idx="0">
                  <c:v>137.96479146623457</c:v>
                </c:pt>
                <c:pt idx="1">
                  <c:v>285</c:v>
                </c:pt>
                <c:pt idx="2" formatCode="General">
                  <c:v>408</c:v>
                </c:pt>
                <c:pt idx="3" formatCode="0">
                  <c:v>350</c:v>
                </c:pt>
                <c:pt idx="4" formatCode="General">
                  <c:v>388</c:v>
                </c:pt>
                <c:pt idx="5" formatCode="0">
                  <c:v>385</c:v>
                </c:pt>
                <c:pt idx="6" formatCode="0">
                  <c:v>402</c:v>
                </c:pt>
                <c:pt idx="7" formatCode="0">
                  <c:v>390.2</c:v>
                </c:pt>
                <c:pt idx="8" formatCode="0">
                  <c:v>427</c:v>
                </c:pt>
                <c:pt idx="9" formatCode="0">
                  <c:v>429.58923738258238</c:v>
                </c:pt>
                <c:pt idx="10" formatCode="0">
                  <c:v>444</c:v>
                </c:pt>
                <c:pt idx="11" formatCode="0">
                  <c:v>452.14824660854606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181-4C87-94F6-397814FC99E3}"/>
            </c:ext>
          </c:extLst>
        </c:ser>
        <c:ser>
          <c:idx val="5"/>
          <c:order val="6"/>
          <c:tx>
            <c:strRef>
              <c:f>transports!$H$336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transports!$H$337:$H$364</c:f>
              <c:numCache>
                <c:formatCode>#\ ##0_ ;[Red]\-#\ ##0\ </c:formatCode>
                <c:ptCount val="12"/>
                <c:pt idx="0">
                  <c:v>116.185138275274</c:v>
                </c:pt>
                <c:pt idx="1">
                  <c:v>196</c:v>
                </c:pt>
                <c:pt idx="2" formatCode="General">
                  <c:v>268</c:v>
                </c:pt>
                <c:pt idx="3" formatCode="0">
                  <c:v>254</c:v>
                </c:pt>
                <c:pt idx="4" formatCode="General">
                  <c:v>281</c:v>
                </c:pt>
                <c:pt idx="5" formatCode="0">
                  <c:v>281</c:v>
                </c:pt>
                <c:pt idx="6" formatCode="0">
                  <c:v>293</c:v>
                </c:pt>
                <c:pt idx="7" formatCode="0">
                  <c:v>283.7</c:v>
                </c:pt>
                <c:pt idx="8" formatCode="0">
                  <c:v>318</c:v>
                </c:pt>
                <c:pt idx="9" formatCode="0">
                  <c:v>332.05814843152257</c:v>
                </c:pt>
                <c:pt idx="10" formatCode="0">
                  <c:v>349</c:v>
                </c:pt>
                <c:pt idx="11" formatCode="0">
                  <c:v>353.50584307178633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181-4C87-94F6-397814FC99E3}"/>
            </c:ext>
          </c:extLst>
        </c:ser>
        <c:ser>
          <c:idx val="6"/>
          <c:order val="7"/>
          <c:tx>
            <c:strRef>
              <c:f>transports!$I$336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transports!$I$337:$I$364</c:f>
              <c:numCache>
                <c:formatCode>#\ ##0_ ;[Red]\-#\ ##0\ </c:formatCode>
                <c:ptCount val="12"/>
                <c:pt idx="0">
                  <c:v>123.92766331598582</c:v>
                </c:pt>
                <c:pt idx="1">
                  <c:v>209</c:v>
                </c:pt>
                <c:pt idx="2" formatCode="General">
                  <c:v>284</c:v>
                </c:pt>
                <c:pt idx="3" formatCode="0">
                  <c:v>266</c:v>
                </c:pt>
                <c:pt idx="4" formatCode="General">
                  <c:v>311</c:v>
                </c:pt>
                <c:pt idx="5" formatCode="0">
                  <c:v>308</c:v>
                </c:pt>
                <c:pt idx="6" formatCode="0">
                  <c:v>315</c:v>
                </c:pt>
                <c:pt idx="7" formatCode="0">
                  <c:v>315.10000000000002</c:v>
                </c:pt>
                <c:pt idx="8" formatCode="0">
                  <c:v>341</c:v>
                </c:pt>
                <c:pt idx="9" formatCode="0">
                  <c:v>358.65717798725734</c:v>
                </c:pt>
                <c:pt idx="10" formatCode="0">
                  <c:v>373</c:v>
                </c:pt>
                <c:pt idx="11" formatCode="0">
                  <c:v>381.87125634998864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181-4C87-94F6-397814FC99E3}"/>
            </c:ext>
          </c:extLst>
        </c:ser>
        <c:ser>
          <c:idx val="9"/>
          <c:order val="8"/>
          <c:tx>
            <c:strRef>
              <c:f>transports!$J$336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transports!$J$337:$J$364</c:f>
              <c:numCache>
                <c:formatCode>General</c:formatCode>
                <c:ptCount val="12"/>
                <c:pt idx="4">
                  <c:v>358</c:v>
                </c:pt>
                <c:pt idx="5" formatCode="0">
                  <c:v>355</c:v>
                </c:pt>
                <c:pt idx="6" formatCode="0">
                  <c:v>368</c:v>
                </c:pt>
                <c:pt idx="7" formatCode="0">
                  <c:v>350.5</c:v>
                </c:pt>
                <c:pt idx="8" formatCode="0">
                  <c:v>391</c:v>
                </c:pt>
                <c:pt idx="9" formatCode="0">
                  <c:v>400.85324974968438</c:v>
                </c:pt>
                <c:pt idx="10" formatCode="0">
                  <c:v>417</c:v>
                </c:pt>
                <c:pt idx="11" formatCode="0">
                  <c:v>423.28979411113573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181-4C87-94F6-397814FC99E3}"/>
            </c:ext>
          </c:extLst>
        </c:ser>
        <c:ser>
          <c:idx val="7"/>
          <c:order val="9"/>
          <c:tx>
            <c:strRef>
              <c:f>transports!$K$336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transports!$A$337:$A$364</c:f>
              <c:numCache>
                <c:formatCode>@</c:formatCode>
                <c:ptCount val="12"/>
                <c:pt idx="0">
                  <c:v>1995</c:v>
                </c:pt>
                <c:pt idx="1">
                  <c:v>2000</c:v>
                </c:pt>
                <c:pt idx="2" formatCode="General">
                  <c:v>2005</c:v>
                </c:pt>
                <c:pt idx="3" formatCode="General">
                  <c:v>2010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  <c:pt idx="9" formatCode="General">
                  <c:v>2020</c:v>
                </c:pt>
                <c:pt idx="10" formatCode="General">
                  <c:v>2021</c:v>
                </c:pt>
                <c:pt idx="11" formatCode="General">
                  <c:v>2022</c:v>
                </c:pt>
              </c:numCache>
            </c:numRef>
          </c:cat>
          <c:val>
            <c:numRef>
              <c:f>transports!$K$337:$K$364</c:f>
              <c:numCache>
                <c:formatCode>#\ ##0_ ;[Red]\-#\ ##0\ </c:formatCode>
                <c:ptCount val="12"/>
                <c:pt idx="0">
                  <c:v>163.19540474417616</c:v>
                </c:pt>
                <c:pt idx="1">
                  <c:v>269</c:v>
                </c:pt>
                <c:pt idx="2" formatCode="General">
                  <c:v>335</c:v>
                </c:pt>
                <c:pt idx="3" formatCode="0">
                  <c:v>305</c:v>
                </c:pt>
                <c:pt idx="4" formatCode="General">
                  <c:v>336</c:v>
                </c:pt>
                <c:pt idx="5" formatCode="0">
                  <c:v>336</c:v>
                </c:pt>
                <c:pt idx="6" formatCode="0">
                  <c:v>350</c:v>
                </c:pt>
                <c:pt idx="7" formatCode="0">
                  <c:v>339</c:v>
                </c:pt>
                <c:pt idx="8" formatCode="0">
                  <c:v>377</c:v>
                </c:pt>
                <c:pt idx="9" formatCode="0">
                  <c:v>388.61920172599787</c:v>
                </c:pt>
                <c:pt idx="10" formatCode="0">
                  <c:v>401</c:v>
                </c:pt>
                <c:pt idx="11" formatCode="0">
                  <c:v>403.30217312128201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181-4C87-94F6-397814FC9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36928"/>
        <c:axId val="1354224960"/>
      </c:lineChart>
      <c:catAx>
        <c:axId val="135423692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2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24960"/>
        <c:scaling>
          <c:orientation val="minMax"/>
          <c:max val="55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1354236928"/>
        <c:crosses val="autoZero"/>
        <c:crossBetween val="between"/>
        <c:majorUnit val="45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un saņemtās kravas (kravu apgrozība), tonnas uz 1 iedzīvotāju</a:t>
            </a:r>
          </a:p>
        </c:rich>
      </c:tx>
      <c:layout>
        <c:manualLayout>
          <c:xMode val="edge"/>
          <c:yMode val="edge"/>
          <c:x val="0.18004873079676229"/>
          <c:y val="9.940246830848271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503973716572"/>
          <c:y val="9.9403623327571841E-2"/>
          <c:w val="0.81630267295690884"/>
          <c:h val="0.6262425447316103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transports!$I$381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transports!$A$382:$A$409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transports!$I$382:$I$409</c:f>
              <c:numCache>
                <c:formatCode>#\ ##0.0_ ;[Red]\-#\ ##0.0\ </c:formatCode>
                <c:ptCount val="12"/>
                <c:pt idx="0">
                  <c:v>630.21167960855223</c:v>
                </c:pt>
                <c:pt idx="1">
                  <c:v>797.2</c:v>
                </c:pt>
                <c:pt idx="2" formatCode="General">
                  <c:v>706.6</c:v>
                </c:pt>
                <c:pt idx="3" formatCode="General">
                  <c:v>639.20000000000005</c:v>
                </c:pt>
                <c:pt idx="4" formatCode="General">
                  <c:v>627.29999999999995</c:v>
                </c:pt>
                <c:pt idx="5" formatCode="General">
                  <c:v>531.9</c:v>
                </c:pt>
                <c:pt idx="6" formatCode="General">
                  <c:v>574.79999999999995</c:v>
                </c:pt>
                <c:pt idx="7" formatCode="General">
                  <c:v>591.29999999999995</c:v>
                </c:pt>
                <c:pt idx="8" formatCode="General">
                  <c:v>603.29999999999995</c:v>
                </c:pt>
                <c:pt idx="9" formatCode="General">
                  <c:v>386.6</c:v>
                </c:pt>
                <c:pt idx="10" formatCode="General">
                  <c:v>336.3</c:v>
                </c:pt>
                <c:pt idx="11" formatCode="0.0">
                  <c:v>447.6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4-4FCC-A420-743B26852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0944"/>
        <c:axId val="1354238560"/>
      </c:barChart>
      <c:lineChart>
        <c:grouping val="standard"/>
        <c:varyColors val="0"/>
        <c:ser>
          <c:idx val="0"/>
          <c:order val="0"/>
          <c:tx>
            <c:strRef>
              <c:f>transports!$B$381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transports!$A$382:$A$409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transports!$B$382:$B$409</c:f>
              <c:numCache>
                <c:formatCode>#\ ##0.0_ ;[Red]\-#\ ##0.0\ </c:formatCode>
                <c:ptCount val="12"/>
                <c:pt idx="0">
                  <c:v>15.4119933916917</c:v>
                </c:pt>
                <c:pt idx="1">
                  <c:v>22</c:v>
                </c:pt>
                <c:pt idx="2">
                  <c:v>27</c:v>
                </c:pt>
                <c:pt idx="3" formatCode="General">
                  <c:v>29.5</c:v>
                </c:pt>
                <c:pt idx="4" formatCode="General">
                  <c:v>35.299999999999997</c:v>
                </c:pt>
                <c:pt idx="5" formatCode="General">
                  <c:v>32.4</c:v>
                </c:pt>
                <c:pt idx="6" formatCode="0.0">
                  <c:v>32</c:v>
                </c:pt>
                <c:pt idx="7" formatCode="General">
                  <c:v>34.5</c:v>
                </c:pt>
                <c:pt idx="8" formatCode="General">
                  <c:v>32.700000000000003</c:v>
                </c:pt>
                <c:pt idx="9" formatCode="General">
                  <c:v>23.7</c:v>
                </c:pt>
                <c:pt idx="10" formatCode="General">
                  <c:v>22.2</c:v>
                </c:pt>
                <c:pt idx="11" formatCode="0.0">
                  <c:v>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D84-4FCC-A420-743B2685283A}"/>
            </c:ext>
          </c:extLst>
        </c:ser>
        <c:ser>
          <c:idx val="1"/>
          <c:order val="1"/>
          <c:tx>
            <c:strRef>
              <c:f>transports!$C$381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transports!$A$382:$A$409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transports!$C$382:$C$409</c:f>
              <c:numCache>
                <c:formatCode>#\ ##0.0_ ;[Red]\-#\ ##0.0\ </c:formatCode>
                <c:ptCount val="12"/>
                <c:pt idx="0">
                  <c:v>8.8767015613276641</c:v>
                </c:pt>
                <c:pt idx="1">
                  <c:v>17.7</c:v>
                </c:pt>
                <c:pt idx="2">
                  <c:v>34.6</c:v>
                </c:pt>
                <c:pt idx="3" formatCode="General">
                  <c:v>46.2</c:v>
                </c:pt>
                <c:pt idx="4" formatCode="0.0">
                  <c:v>62.7</c:v>
                </c:pt>
                <c:pt idx="5" formatCode="0.0">
                  <c:v>57.8</c:v>
                </c:pt>
                <c:pt idx="6" formatCode="0.0">
                  <c:v>52.8</c:v>
                </c:pt>
                <c:pt idx="7" formatCode="0.00">
                  <c:v>57.6</c:v>
                </c:pt>
                <c:pt idx="8" formatCode="0.00">
                  <c:v>52.2</c:v>
                </c:pt>
                <c:pt idx="9" formatCode="0.00">
                  <c:v>38.4</c:v>
                </c:pt>
                <c:pt idx="10" formatCode="0.00">
                  <c:v>35.5</c:v>
                </c:pt>
                <c:pt idx="11" formatCode="0.0">
                  <c:v>38.6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D84-4FCC-A420-743B2685283A}"/>
            </c:ext>
          </c:extLst>
        </c:ser>
        <c:ser>
          <c:idx val="2"/>
          <c:order val="2"/>
          <c:tx>
            <c:strRef>
              <c:f>transports!$G$381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transports!$A$382:$A$409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transports!$G$382:$G$409</c:f>
              <c:numCache>
                <c:formatCode>#\ ##0.0_ ;[Red]\-#\ ##0.0\ </c:formatCode>
                <c:ptCount val="12"/>
                <c:pt idx="0">
                  <c:v>14.358089577245664</c:v>
                </c:pt>
                <c:pt idx="1">
                  <c:v>33.700000000000003</c:v>
                </c:pt>
                <c:pt idx="2" formatCode="General">
                  <c:v>54.3</c:v>
                </c:pt>
                <c:pt idx="3" formatCode="0.00">
                  <c:v>57</c:v>
                </c:pt>
                <c:pt idx="4" formatCode="General">
                  <c:v>79.400000000000006</c:v>
                </c:pt>
                <c:pt idx="5" formatCode="General">
                  <c:v>81.8</c:v>
                </c:pt>
                <c:pt idx="6" formatCode="General">
                  <c:v>95.2</c:v>
                </c:pt>
                <c:pt idx="7" formatCode="General">
                  <c:v>109.3</c:v>
                </c:pt>
                <c:pt idx="8" formatCode="0.0">
                  <c:v>107</c:v>
                </c:pt>
                <c:pt idx="9" formatCode="General">
                  <c:v>97.2</c:v>
                </c:pt>
                <c:pt idx="10" formatCode="General">
                  <c:v>104.8</c:v>
                </c:pt>
                <c:pt idx="11" formatCode="0.0">
                  <c:v>113.4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D84-4FCC-A420-743B26852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35840"/>
        <c:axId val="1354229856"/>
      </c:lineChart>
      <c:catAx>
        <c:axId val="13542358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2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29856"/>
        <c:scaling>
          <c:orientation val="minMax"/>
          <c:max val="12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5840"/>
        <c:crosses val="autoZero"/>
        <c:crossBetween val="between"/>
        <c:majorUnit val="12.5"/>
      </c:valAx>
      <c:catAx>
        <c:axId val="135423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4238560"/>
        <c:crosses val="autoZero"/>
        <c:auto val="1"/>
        <c:lblAlgn val="ctr"/>
        <c:lblOffset val="100"/>
        <c:noMultiLvlLbl val="0"/>
      </c:catAx>
      <c:valAx>
        <c:axId val="1354238560"/>
        <c:scaling>
          <c:orientation val="minMax"/>
        </c:scaling>
        <c:delete val="0"/>
        <c:axPos val="r"/>
        <c:numFmt formatCode="#\ ##0.0_ ;[Red]\-#\ ##0.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0944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(% pret 1995.gadu)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008000">
                    <a:gamma/>
                    <a:tint val="3019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E32-44DB-8886-C52EAF490244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81.0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E32-44DB-8886-C52EAF490244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E32-44DB-8886-C52EAF490244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100.1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E32-44DB-8886-C52EAF490244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104.3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E32-44DB-8886-C52EAF490244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119.9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E32-44DB-8886-C52EAF490244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127.8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E32-44DB-8886-C52EAF490244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E32-44DB-8886-C52EAF490244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E32-44DB-8886-C52EAF490244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243.1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E32-44DB-8886-C52EAF49024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0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7E32-44DB-8886-C52EAF490244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1164.5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E32-44DB-8886-C52EAF490244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1308.4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E32-44DB-8886-C52EAF490244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1462.6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E32-44DB-8886-C52EAF490244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1637.4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E32-44DB-8886-C52EAF490244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1485.1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E32-44DB-8886-C52EAF490244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1583.5milj.ls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E32-44DB-8886-C52EAF490244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1795.0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E32-44DB-8886-C52EAF490244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1983.3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E32-44DB-8886-C52EAF490244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2235.6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E32-44DB-8886-C52EAF490244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2710.8 milj.Ls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E32-44DB-8886-C52EAF490244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7E32-44DB-8886-C52EAF490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69584"/>
        <c:axId val="1352477200"/>
      </c:barChart>
      <c:catAx>
        <c:axId val="13524695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2477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7200"/>
        <c:scaling>
          <c:orientation val="minMax"/>
          <c:max val="4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6958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kravas, tonnas uz 1 iedzīvotāju</a:t>
            </a:r>
          </a:p>
        </c:rich>
      </c:tx>
      <c:layout>
        <c:manualLayout>
          <c:xMode val="edge"/>
          <c:yMode val="edge"/>
          <c:x val="0.36692520142299284"/>
          <c:y val="3.3968558053954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9713206580884"/>
          <c:y val="0.10920675997664621"/>
          <c:w val="0.82503086615686827"/>
          <c:h val="0.643705258285600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transports!$I$425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transports!$A$426:$A$453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transports!$I$426:$I$453</c:f>
              <c:numCache>
                <c:formatCode>#\ ##0.0_ ;[Red]\-#\ ##0.0\ </c:formatCode>
                <c:ptCount val="12"/>
                <c:pt idx="0">
                  <c:v>621.53600680778641</c:v>
                </c:pt>
                <c:pt idx="1">
                  <c:v>784.10113514377724</c:v>
                </c:pt>
                <c:pt idx="2">
                  <c:v>687</c:v>
                </c:pt>
                <c:pt idx="3" formatCode="General">
                  <c:v>599.70000000000005</c:v>
                </c:pt>
                <c:pt idx="4" formatCode="General">
                  <c:v>579.4</c:v>
                </c:pt>
                <c:pt idx="5" formatCode="General">
                  <c:v>476.8</c:v>
                </c:pt>
                <c:pt idx="6" formatCode="General">
                  <c:v>514.20000000000005</c:v>
                </c:pt>
                <c:pt idx="7" formatCode="General">
                  <c:v>512.5</c:v>
                </c:pt>
                <c:pt idx="8" formatCode="General">
                  <c:v>521.20000000000005</c:v>
                </c:pt>
                <c:pt idx="9" formatCode="General">
                  <c:v>296.3</c:v>
                </c:pt>
                <c:pt idx="10" formatCode="General">
                  <c:v>254.3</c:v>
                </c:pt>
                <c:pt idx="11" formatCode="General">
                  <c:v>300.3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4-45E1-A3DA-6B83DE549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35296"/>
        <c:axId val="1354233120"/>
      </c:barChart>
      <c:lineChart>
        <c:grouping val="standard"/>
        <c:varyColors val="0"/>
        <c:ser>
          <c:idx val="0"/>
          <c:order val="0"/>
          <c:tx>
            <c:strRef>
              <c:f>transports!$B$425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transports!$A$426:$A$453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transports!$B$426:$B$453</c:f>
              <c:numCache>
                <c:formatCode>#\ ##0.0_ ;[Red]\-#\ ##0.0\ </c:formatCode>
                <c:ptCount val="12"/>
                <c:pt idx="0">
                  <c:v>14.378288884592989</c:v>
                </c:pt>
                <c:pt idx="1">
                  <c:v>20.825347370876759</c:v>
                </c:pt>
                <c:pt idx="2">
                  <c:v>25.1</c:v>
                </c:pt>
                <c:pt idx="3" formatCode="0.0">
                  <c:v>26.9</c:v>
                </c:pt>
                <c:pt idx="4" formatCode="General">
                  <c:v>31.8</c:v>
                </c:pt>
                <c:pt idx="5" formatCode="General">
                  <c:v>28.8</c:v>
                </c:pt>
                <c:pt idx="6" formatCode="0.0">
                  <c:v>28</c:v>
                </c:pt>
                <c:pt idx="7" formatCode="General">
                  <c:v>29.7</c:v>
                </c:pt>
                <c:pt idx="8" formatCode="General">
                  <c:v>27.7</c:v>
                </c:pt>
                <c:pt idx="9" formatCode="General">
                  <c:v>18.600000000000001</c:v>
                </c:pt>
                <c:pt idx="10" formatCode="General">
                  <c:v>16.899999999999999</c:v>
                </c:pt>
                <c:pt idx="11" formatCode="General">
                  <c:v>17.899999999999999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624-45E1-A3DA-6B83DE549FA1}"/>
            </c:ext>
          </c:extLst>
        </c:ser>
        <c:ser>
          <c:idx val="1"/>
          <c:order val="1"/>
          <c:tx>
            <c:strRef>
              <c:f>transports!$C$425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transports!$A$426:$A$453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transports!$C$426:$C$453</c:f>
              <c:numCache>
                <c:formatCode>#\ ##0.0_ ;[Red]\-#\ ##0.0\ </c:formatCode>
                <c:ptCount val="12"/>
                <c:pt idx="0">
                  <c:v>6.5293508163921539</c:v>
                </c:pt>
                <c:pt idx="1">
                  <c:v>15.345383081352923</c:v>
                </c:pt>
                <c:pt idx="2">
                  <c:v>31.2</c:v>
                </c:pt>
                <c:pt idx="3" formatCode="0.0">
                  <c:v>41.4</c:v>
                </c:pt>
                <c:pt idx="4" formatCode="General">
                  <c:v>56.3</c:v>
                </c:pt>
                <c:pt idx="5" formatCode="General">
                  <c:v>51.3</c:v>
                </c:pt>
                <c:pt idx="6" formatCode="0.0">
                  <c:v>45.4</c:v>
                </c:pt>
                <c:pt idx="7" formatCode="General">
                  <c:v>49.2</c:v>
                </c:pt>
                <c:pt idx="8" formatCode="General">
                  <c:v>43.2</c:v>
                </c:pt>
                <c:pt idx="9" formatCode="General">
                  <c:v>29.9</c:v>
                </c:pt>
                <c:pt idx="10" formatCode="General">
                  <c:v>26.4</c:v>
                </c:pt>
                <c:pt idx="11" formatCode="General">
                  <c:v>26.7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624-45E1-A3DA-6B83DE549FA1}"/>
            </c:ext>
          </c:extLst>
        </c:ser>
        <c:ser>
          <c:idx val="2"/>
          <c:order val="2"/>
          <c:tx>
            <c:strRef>
              <c:f>transports!$G$425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transports!$A$426:$A$453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transports!$G$426:$G$453</c:f>
              <c:numCache>
                <c:formatCode>#\ ##0.0_ ;[Red]\-#\ ##0.0\ </c:formatCode>
                <c:ptCount val="12"/>
                <c:pt idx="0">
                  <c:v>12.843194941707971</c:v>
                </c:pt>
                <c:pt idx="1">
                  <c:v>28.719036079698437</c:v>
                </c:pt>
                <c:pt idx="2">
                  <c:v>45.4</c:v>
                </c:pt>
                <c:pt idx="3" formatCode="General">
                  <c:v>48.4</c:v>
                </c:pt>
                <c:pt idx="4" formatCode="General">
                  <c:v>66.400000000000006</c:v>
                </c:pt>
                <c:pt idx="5" formatCode="General">
                  <c:v>73.599999999999994</c:v>
                </c:pt>
                <c:pt idx="6" formatCode="General">
                  <c:v>84.1</c:v>
                </c:pt>
                <c:pt idx="7" formatCode="General">
                  <c:v>95.8</c:v>
                </c:pt>
                <c:pt idx="8" formatCode="General">
                  <c:v>93.8</c:v>
                </c:pt>
                <c:pt idx="9" formatCode="General">
                  <c:v>82.4</c:v>
                </c:pt>
                <c:pt idx="10" formatCode="General">
                  <c:v>81.400000000000006</c:v>
                </c:pt>
                <c:pt idx="11" formatCode="General">
                  <c:v>83.2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624-45E1-A3DA-6B83DE549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26592"/>
        <c:axId val="1354239104"/>
      </c:lineChart>
      <c:catAx>
        <c:axId val="13542265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3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3910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6592"/>
        <c:crosses val="autoZero"/>
        <c:crossBetween val="between"/>
        <c:majorUnit val="10"/>
      </c:valAx>
      <c:catAx>
        <c:axId val="135423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4233120"/>
        <c:crosses val="autoZero"/>
        <c:auto val="1"/>
        <c:lblAlgn val="ctr"/>
        <c:lblOffset val="100"/>
        <c:noMultiLvlLbl val="0"/>
      </c:catAx>
      <c:valAx>
        <c:axId val="1354233120"/>
        <c:scaling>
          <c:orientation val="minMax"/>
        </c:scaling>
        <c:delete val="0"/>
        <c:axPos val="r"/>
        <c:numFmt formatCode="#\ ##0.0_ ;[Red]\-#\ ##0.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bg1">
                    <a:lumMod val="85000"/>
                  </a:schemeClr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35296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saņemtās kravas, tonnas uz 1 iedzīvotāju</a:t>
            </a:r>
          </a:p>
        </c:rich>
      </c:tx>
      <c:layout>
        <c:manualLayout>
          <c:xMode val="edge"/>
          <c:yMode val="edge"/>
          <c:x val="0.38198863178912451"/>
          <c:y val="2.8419654714475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79716066419533"/>
          <c:y val="0.10097599418871597"/>
          <c:w val="0.8353407548194407"/>
          <c:h val="0.6364663555436771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transports!$I$468</c:f>
              <c:strCache>
                <c:ptCount val="1"/>
                <c:pt idx="0">
                  <c:v>Ventspils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transports!$A$469:$A$496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transports!$I$469:$I$496</c:f>
              <c:numCache>
                <c:formatCode>#\ ##0.0_ ;[Red]\-#\ ##0.0\ </c:formatCode>
                <c:ptCount val="12"/>
                <c:pt idx="0">
                  <c:v>8.6756728007658754</c:v>
                </c:pt>
                <c:pt idx="1">
                  <c:v>9.7069638900943289</c:v>
                </c:pt>
                <c:pt idx="2">
                  <c:v>15.755276370493219</c:v>
                </c:pt>
                <c:pt idx="3" formatCode="General">
                  <c:v>34.799999999999997</c:v>
                </c:pt>
                <c:pt idx="4" formatCode="0.0">
                  <c:v>47.9</c:v>
                </c:pt>
                <c:pt idx="5" formatCode="General">
                  <c:v>55.1</c:v>
                </c:pt>
                <c:pt idx="6" formatCode="General">
                  <c:v>60.7</c:v>
                </c:pt>
                <c:pt idx="7" formatCode="General">
                  <c:v>78.7</c:v>
                </c:pt>
                <c:pt idx="8" formatCode="0.0">
                  <c:v>81.599999999999994</c:v>
                </c:pt>
                <c:pt idx="9" formatCode="General">
                  <c:v>87.4</c:v>
                </c:pt>
                <c:pt idx="10" formatCode="0.0">
                  <c:v>82</c:v>
                </c:pt>
                <c:pt idx="11" formatCode="General">
                  <c:v>147.30000000000001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3-45D4-9AB4-32457729C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228768"/>
        <c:axId val="1354230400"/>
      </c:barChart>
      <c:lineChart>
        <c:grouping val="standard"/>
        <c:varyColors val="0"/>
        <c:ser>
          <c:idx val="0"/>
          <c:order val="0"/>
          <c:tx>
            <c:strRef>
              <c:f>transports!$B$468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transports!$A$469:$A$496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transports!$B$469:$B$496</c:f>
              <c:numCache>
                <c:formatCode>#\ ##0.0_ ;[Red]\-#\ ##0.0\ </c:formatCode>
                <c:ptCount val="12"/>
                <c:pt idx="0">
                  <c:v>1.033704507098713</c:v>
                </c:pt>
                <c:pt idx="1">
                  <c:v>1.0850202292265305</c:v>
                </c:pt>
                <c:pt idx="2">
                  <c:v>1.4305633718545598</c:v>
                </c:pt>
                <c:pt idx="3" formatCode="General">
                  <c:v>2.6</c:v>
                </c:pt>
                <c:pt idx="4" formatCode="0.0">
                  <c:v>3.6</c:v>
                </c:pt>
                <c:pt idx="5" formatCode="General">
                  <c:v>3.5</c:v>
                </c:pt>
                <c:pt idx="6" formatCode="0.0">
                  <c:v>4</c:v>
                </c:pt>
                <c:pt idx="7" formatCode="General">
                  <c:v>4.8</c:v>
                </c:pt>
                <c:pt idx="8" formatCode="0.0">
                  <c:v>5</c:v>
                </c:pt>
                <c:pt idx="9" formatCode="General">
                  <c:v>5.0999999999999996</c:v>
                </c:pt>
                <c:pt idx="10" formatCode="General">
                  <c:v>5.3</c:v>
                </c:pt>
                <c:pt idx="11" formatCode="General">
                  <c:v>7.6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E93-45D4-9AB4-32457729CDE0}"/>
            </c:ext>
          </c:extLst>
        </c:ser>
        <c:ser>
          <c:idx val="1"/>
          <c:order val="1"/>
          <c:tx>
            <c:strRef>
              <c:f>transports!$C$468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transports!$A$469:$A$496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transports!$C$469:$C$496</c:f>
              <c:numCache>
                <c:formatCode>#\ ##0.0_ ;[Red]\-#\ ##0.0\ </c:formatCode>
                <c:ptCount val="12"/>
                <c:pt idx="0">
                  <c:v>2.3473507449355102</c:v>
                </c:pt>
                <c:pt idx="1">
                  <c:v>2.2414796900891218</c:v>
                </c:pt>
                <c:pt idx="2">
                  <c:v>2.5054594253322802</c:v>
                </c:pt>
                <c:pt idx="3" formatCode="General">
                  <c:v>4.8</c:v>
                </c:pt>
                <c:pt idx="4" formatCode="0.0">
                  <c:v>6.4</c:v>
                </c:pt>
                <c:pt idx="5" formatCode="General">
                  <c:v>6.5</c:v>
                </c:pt>
                <c:pt idx="6" formatCode="General">
                  <c:v>7.3</c:v>
                </c:pt>
                <c:pt idx="7" formatCode="General">
                  <c:v>8.3000000000000007</c:v>
                </c:pt>
                <c:pt idx="8" formatCode="0.0">
                  <c:v>9</c:v>
                </c:pt>
                <c:pt idx="9" formatCode="General">
                  <c:v>8.9</c:v>
                </c:pt>
                <c:pt idx="10" formatCode="General">
                  <c:v>9.1</c:v>
                </c:pt>
                <c:pt idx="11" formatCode="General">
                  <c:v>11.8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E93-45D4-9AB4-32457729CDE0}"/>
            </c:ext>
          </c:extLst>
        </c:ser>
        <c:ser>
          <c:idx val="2"/>
          <c:order val="2"/>
          <c:tx>
            <c:strRef>
              <c:f>transports!$G$468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transports!$A$469:$A$496</c:f>
              <c:strCache>
                <c:ptCount val="12"/>
                <c:pt idx="0">
                  <c:v>1995</c:v>
                </c:pt>
                <c:pt idx="1">
                  <c:v>2000</c:v>
                </c:pt>
                <c:pt idx="2">
                  <c:v>2004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transports!$G$469:$G$496</c:f>
              <c:numCache>
                <c:formatCode>#\ ##0.0_ ;[Red]\-#\ ##0.0\ </c:formatCode>
                <c:ptCount val="12"/>
                <c:pt idx="0">
                  <c:v>1.5148946355376929</c:v>
                </c:pt>
                <c:pt idx="1">
                  <c:v>4.5402530963920302</c:v>
                </c:pt>
                <c:pt idx="2">
                  <c:v>7.9036446257998705</c:v>
                </c:pt>
                <c:pt idx="3" formatCode="0.0">
                  <c:v>8.6</c:v>
                </c:pt>
                <c:pt idx="4" formatCode="0.0">
                  <c:v>13.2</c:v>
                </c:pt>
                <c:pt idx="5" formatCode="General">
                  <c:v>8.1999999999999993</c:v>
                </c:pt>
                <c:pt idx="6" formatCode="General">
                  <c:v>11.1</c:v>
                </c:pt>
                <c:pt idx="7" formatCode="General">
                  <c:v>13.6</c:v>
                </c:pt>
                <c:pt idx="8" formatCode="0.0">
                  <c:v>13.2</c:v>
                </c:pt>
                <c:pt idx="9" formatCode="General">
                  <c:v>14.8</c:v>
                </c:pt>
                <c:pt idx="10" formatCode="General">
                  <c:v>23.3</c:v>
                </c:pt>
                <c:pt idx="11" formatCode="General">
                  <c:v>30.2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E93-45D4-9AB4-32457729C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4223872"/>
        <c:axId val="1354227680"/>
      </c:lineChart>
      <c:catAx>
        <c:axId val="13542238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42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227680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3872"/>
        <c:crosses val="autoZero"/>
        <c:crossBetween val="between"/>
        <c:majorUnit val="3.5"/>
      </c:valAx>
      <c:catAx>
        <c:axId val="135422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4230400"/>
        <c:crosses val="autoZero"/>
        <c:auto val="1"/>
        <c:lblAlgn val="ctr"/>
        <c:lblOffset val="100"/>
        <c:noMultiLvlLbl val="0"/>
      </c:catAx>
      <c:valAx>
        <c:axId val="1354230400"/>
        <c:scaling>
          <c:orientation val="minMax"/>
        </c:scaling>
        <c:delete val="0"/>
        <c:axPos val="r"/>
        <c:numFmt formatCode="#\ ##0.0_ ;[Red]\-#\ ##0.0\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bg1">
                    <a:lumMod val="95000"/>
                  </a:schemeClr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4228768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2022.gadā milj.t</a:t>
            </a:r>
          </a:p>
        </c:rich>
      </c:tx>
      <c:layout>
        <c:manualLayout>
          <c:xMode val="edge"/>
          <c:yMode val="edge"/>
          <c:x val="0.38039083542504787"/>
          <c:y val="6.32090002834152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5850736049298"/>
          <c:y val="9.696942811725999E-2"/>
          <c:w val="0.81531726591094655"/>
          <c:h val="0.69836956521739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transports!$A$201</c:f>
              <c:strCache>
                <c:ptCount val="1"/>
                <c:pt idx="0">
                  <c:v>Nosūtītas kravas, milj.t</c:v>
                </c:pt>
              </c:strCache>
            </c:strRef>
          </c:tx>
          <c:spPr>
            <a:solidFill>
              <a:srgbClr val="C00000"/>
            </a:solidFill>
            <a:ln w="3175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69,4%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A8A-46A3-82B8-4AB1B95501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73,4%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A8A-46A3-82B8-4AB1B95501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66,9%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A8A-46A3-82B8-4AB1B95501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86,4%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A8A-46A3-82B8-4AB1B9550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transports!$B$200:$E$200</c:f>
              <c:strCache>
                <c:ptCount val="4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  <c:pt idx="3">
                  <c:v>mazās ostas</c:v>
                </c:pt>
              </c:strCache>
            </c:strRef>
          </c:cat>
          <c:val>
            <c:numRef>
              <c:f>transports!$B$201:$E$201</c:f>
              <c:numCache>
                <c:formatCode>0.0</c:formatCode>
                <c:ptCount val="4"/>
                <c:pt idx="0">
                  <c:v>16.3</c:v>
                </c:pt>
                <c:pt idx="1">
                  <c:v>5.585</c:v>
                </c:pt>
                <c:pt idx="2">
                  <c:v>9.9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8A-46A3-82B8-4AB1B955015F}"/>
            </c:ext>
          </c:extLst>
        </c:ser>
        <c:ser>
          <c:idx val="1"/>
          <c:order val="1"/>
          <c:tx>
            <c:strRef>
              <c:f>transports!$A$202</c:f>
              <c:strCache>
                <c:ptCount val="1"/>
                <c:pt idx="0">
                  <c:v>Saņemtas kravas milj.t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30,6%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A8A-46A3-82B8-4AB1B95501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26,6%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A8A-46A3-82B8-4AB1B95501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33,1%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8A-46A3-82B8-4AB1B95501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13,6%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3A8A-46A3-82B8-4AB1B955015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A8A-46A3-82B8-4AB1B95501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3A8A-46A3-82B8-4AB1B95501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A8A-46A3-82B8-4AB1B955015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3A8A-46A3-82B8-4AB1B95501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transports!$B$200:$E$200</c:f>
              <c:strCache>
                <c:ptCount val="4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  <c:pt idx="3">
                  <c:v>mazās ostas</c:v>
                </c:pt>
              </c:strCache>
            </c:strRef>
          </c:cat>
          <c:val>
            <c:numRef>
              <c:f>transports!$B$202:$E$202</c:f>
              <c:numCache>
                <c:formatCode>0.0</c:formatCode>
                <c:ptCount val="4"/>
                <c:pt idx="0">
                  <c:v>7.2</c:v>
                </c:pt>
                <c:pt idx="1">
                  <c:v>2.024</c:v>
                </c:pt>
                <c:pt idx="2">
                  <c:v>4.9000000000000004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8A-46A3-82B8-4AB1B95501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55524416"/>
        <c:axId val="1355527136"/>
      </c:barChart>
      <c:catAx>
        <c:axId val="13555244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5527136"/>
        <c:crosses val="autoZero"/>
        <c:auto val="1"/>
        <c:lblAlgn val="ctr"/>
        <c:lblOffset val="100"/>
        <c:tickMarkSkip val="1"/>
        <c:noMultiLvlLbl val="0"/>
      </c:catAx>
      <c:valAx>
        <c:axId val="135552713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1355524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pa kravu veidiem 2022.gadā, % no kopējās kravu apgrozības</a:t>
            </a:r>
          </a:p>
        </c:rich>
      </c:tx>
      <c:layout>
        <c:manualLayout>
          <c:xMode val="edge"/>
          <c:yMode val="edge"/>
          <c:x val="0.11286401361991913"/>
          <c:y val="1.30874051702441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6404292137799"/>
          <c:y val="0.13870971608001054"/>
          <c:w val="0.88228155339805825"/>
          <c:h val="0.651641064246814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transports!$A$146</c:f>
              <c:strCache>
                <c:ptCount val="1"/>
                <c:pt idx="0">
                  <c:v>Beramkravas, %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transports!$B$145:$D$145</c:f>
              <c:strCache>
                <c:ptCount val="3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</c:strCache>
            </c:strRef>
          </c:cat>
          <c:val>
            <c:numRef>
              <c:f>transports!$B$146:$D$146</c:f>
              <c:numCache>
                <c:formatCode>#\ ##0.0_ ;[Red]\-#\ ##0.0\ </c:formatCode>
                <c:ptCount val="3"/>
                <c:pt idx="0">
                  <c:v>61.7</c:v>
                </c:pt>
                <c:pt idx="1">
                  <c:v>67.2</c:v>
                </c:pt>
                <c:pt idx="2">
                  <c:v>34.9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7-459A-A439-B83AE1C43D6A}"/>
            </c:ext>
          </c:extLst>
        </c:ser>
        <c:ser>
          <c:idx val="1"/>
          <c:order val="1"/>
          <c:tx>
            <c:strRef>
              <c:f>transports!$A$147</c:f>
              <c:strCache>
                <c:ptCount val="1"/>
                <c:pt idx="0">
                  <c:v>Lejamkravas, %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transports!$B$145:$D$145</c:f>
              <c:strCache>
                <c:ptCount val="3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</c:strCache>
            </c:strRef>
          </c:cat>
          <c:val>
            <c:numRef>
              <c:f>transports!$B$147:$D$147</c:f>
              <c:numCache>
                <c:formatCode>#\ ##0.0_ ;[Red]\-#\ ##0.0\ </c:formatCode>
                <c:ptCount val="3"/>
                <c:pt idx="0">
                  <c:v>6.2</c:v>
                </c:pt>
                <c:pt idx="1">
                  <c:v>4.2</c:v>
                </c:pt>
                <c:pt idx="2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7-459A-A439-B83AE1C43D6A}"/>
            </c:ext>
          </c:extLst>
        </c:ser>
        <c:ser>
          <c:idx val="2"/>
          <c:order val="2"/>
          <c:tx>
            <c:strRef>
              <c:f>transports!$A$148</c:f>
              <c:strCache>
                <c:ptCount val="1"/>
                <c:pt idx="0">
                  <c:v>Ģenerālkravas, 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transports!$B$145:$D$145</c:f>
              <c:strCache>
                <c:ptCount val="3"/>
                <c:pt idx="0">
                  <c:v>Rīga</c:v>
                </c:pt>
                <c:pt idx="1">
                  <c:v>Liepāja</c:v>
                </c:pt>
                <c:pt idx="2">
                  <c:v>Ventspils</c:v>
                </c:pt>
              </c:strCache>
            </c:strRef>
          </c:cat>
          <c:val>
            <c:numRef>
              <c:f>transports!$B$148:$D$148</c:f>
              <c:numCache>
                <c:formatCode>#\ ##0.0_ ;[Red]\-#\ ##0.0\ </c:formatCode>
                <c:ptCount val="3"/>
                <c:pt idx="0">
                  <c:v>32.1</c:v>
                </c:pt>
                <c:pt idx="1">
                  <c:v>28.6</c:v>
                </c:pt>
                <c:pt idx="2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7-459A-A439-B83AE1C43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0"/>
        <c:overlap val="100"/>
        <c:axId val="1355532576"/>
        <c:axId val="1355523328"/>
      </c:barChart>
      <c:catAx>
        <c:axId val="13555325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5523328"/>
        <c:crosses val="autoZero"/>
        <c:auto val="1"/>
        <c:lblAlgn val="ctr"/>
        <c:lblOffset val="100"/>
        <c:noMultiLvlLbl val="0"/>
      </c:catAx>
      <c:valAx>
        <c:axId val="135552332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\ ##0.0_ ;[Red]\-#\ ##0.0\ 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85000"/>
                  </a:schemeClr>
                </a:solidFill>
              </a:defRPr>
            </a:pPr>
            <a:endParaRPr lang="lv-LV"/>
          </a:p>
        </c:txPr>
        <c:crossAx val="1355532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/>
              <a:t>Ar jūras transportu nosūtītās un saņemtās kravas Liepājas ostā pa kravu veidiem 2022. gadā (%)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585186162186708E-2"/>
          <c:y val="0.17136186136378184"/>
          <c:w val="0.85116348511043627"/>
          <c:h val="0.8074119767287153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470D"/>
              </a:solidFill>
            </c:spPr>
            <c:extLst>
              <c:ext xmlns:c16="http://schemas.microsoft.com/office/drawing/2014/chart" uri="{C3380CC4-5D6E-409C-BE32-E72D297353CC}">
                <c16:uniqueId val="{00000001-399B-4A22-9CE4-D6A47EC50EC1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99B-4A22-9CE4-D6A47EC50EC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399B-4A22-9CE4-D6A47EC50EC1}"/>
              </c:ext>
            </c:extLst>
          </c:dPt>
          <c:dPt>
            <c:idx val="3"/>
            <c:bubble3D val="0"/>
            <c:spPr>
              <a:solidFill>
                <a:schemeClr val="bg1">
                  <a:lumMod val="9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99B-4A22-9CE4-D6A47EC50EC1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399B-4A22-9CE4-D6A47EC50EC1}"/>
              </c:ext>
            </c:extLst>
          </c:dPt>
          <c:dPt>
            <c:idx val="5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99B-4A22-9CE4-D6A47EC50EC1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399B-4A22-9CE4-D6A47EC50EC1}"/>
              </c:ext>
            </c:extLst>
          </c:dPt>
          <c:dLbls>
            <c:dLbl>
              <c:idx val="0"/>
              <c:layout>
                <c:manualLayout>
                  <c:x val="-4.63368774300838E-2"/>
                  <c:y val="-1.88759886167222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9B-4A22-9CE4-D6A47EC50EC1}"/>
                </c:ext>
              </c:extLst>
            </c:dLbl>
            <c:dLbl>
              <c:idx val="2"/>
              <c:layout>
                <c:manualLayout>
                  <c:x val="-0.15215029736179717"/>
                  <c:y val="1.2621471096600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9B-4A22-9CE4-D6A47EC50EC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99B-4A22-9CE4-D6A47EC50EC1}"/>
                </c:ext>
              </c:extLst>
            </c:dLbl>
            <c:dLbl>
              <c:idx val="5"/>
              <c:layout>
                <c:manualLayout>
                  <c:x val="8.016172315751148E-2"/>
                  <c:y val="9.7310264154896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9B-4A22-9CE4-D6A47EC50E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transports!$B$174:$B$179</c:f>
              <c:strCache>
                <c:ptCount val="6"/>
                <c:pt idx="0">
                  <c:v>nafta un naftas produkti</c:v>
                </c:pt>
                <c:pt idx="1">
                  <c:v>kokmateriāli</c:v>
                </c:pt>
                <c:pt idx="2">
                  <c:v>mobilās kravas</c:v>
                </c:pt>
                <c:pt idx="3">
                  <c:v>labība un labības produkti</c:v>
                </c:pt>
                <c:pt idx="4">
                  <c:v>celtniecības materiāli</c:v>
                </c:pt>
                <c:pt idx="5">
                  <c:v>pārējās kravas</c:v>
                </c:pt>
              </c:strCache>
            </c:strRef>
          </c:cat>
          <c:val>
            <c:numRef>
              <c:f>transports!$C$174:$C$179</c:f>
              <c:numCache>
                <c:formatCode>0.0</c:formatCode>
                <c:ptCount val="6"/>
                <c:pt idx="0">
                  <c:v>3.9</c:v>
                </c:pt>
                <c:pt idx="1">
                  <c:v>8.1</c:v>
                </c:pt>
                <c:pt idx="2">
                  <c:v>19.899999999999999</c:v>
                </c:pt>
                <c:pt idx="3">
                  <c:v>42.2</c:v>
                </c:pt>
                <c:pt idx="4">
                  <c:v>10.3</c:v>
                </c:pt>
                <c:pt idx="5">
                  <c:v>15.600000000000001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99B-4A22-9CE4-D6A47EC50EC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transports!$B$271</c:f>
              <c:strCache>
                <c:ptCount val="1"/>
                <c:pt idx="0">
                  <c:v>Pasažieru apgrozība Liepājas ostā (skaits)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scene3d>
              <a:camera prst="orthographicFront"/>
              <a:lightRig rig="threePt" dir="t"/>
            </a:scene3d>
            <a:sp3d>
              <a:bevelT prst="angle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transports!$A$272:$A$287</c:f>
              <c:numCache>
                <c:formatCode>General</c:formatCode>
                <c:ptCount val="10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transports!$B$272:$B$287</c:f>
              <c:numCache>
                <c:formatCode>#,##0</c:formatCode>
                <c:ptCount val="10"/>
                <c:pt idx="0">
                  <c:v>13698</c:v>
                </c:pt>
                <c:pt idx="1">
                  <c:v>10302</c:v>
                </c:pt>
                <c:pt idx="2">
                  <c:v>39782</c:v>
                </c:pt>
                <c:pt idx="3">
                  <c:v>32992</c:v>
                </c:pt>
                <c:pt idx="4">
                  <c:v>41111</c:v>
                </c:pt>
                <c:pt idx="5">
                  <c:v>46713</c:v>
                </c:pt>
                <c:pt idx="6">
                  <c:v>39987</c:v>
                </c:pt>
                <c:pt idx="7">
                  <c:v>31731</c:v>
                </c:pt>
                <c:pt idx="8">
                  <c:v>44576</c:v>
                </c:pt>
                <c:pt idx="9">
                  <c:v>85422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8-492F-A74E-B0170AEF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525504"/>
        <c:axId val="1355526048"/>
      </c:barChart>
      <c:catAx>
        <c:axId val="13555255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5526048"/>
        <c:crosses val="autoZero"/>
        <c:auto val="1"/>
        <c:lblAlgn val="ctr"/>
        <c:lblOffset val="100"/>
        <c:noMultiLvlLbl val="0"/>
      </c:catAx>
      <c:valAx>
        <c:axId val="1355526048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crossAx val="1355525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vilcienu pārvadāto pasažieru skaits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7510899325286603"/>
          <c:y val="0.12265084075173097"/>
          <c:w val="0.70906935985752595"/>
          <c:h val="0.58685483305684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transports!$B$302</c:f>
              <c:strCache>
                <c:ptCount val="1"/>
                <c:pt idx="0">
                  <c:v>Pasažieru apgrozība pavisam, tai skaitā: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transports!$A$303:$A$316</c:f>
              <c:numCache>
                <c:formatCode>General</c:formatCode>
                <c:ptCount val="7"/>
                <c:pt idx="0">
                  <c:v>2006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 formatCode="0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transports!$B$303:$B$316</c:f>
              <c:numCache>
                <c:formatCode>General</c:formatCode>
                <c:ptCount val="7"/>
                <c:pt idx="0">
                  <c:v>31828</c:v>
                </c:pt>
                <c:pt idx="1">
                  <c:v>14807</c:v>
                </c:pt>
                <c:pt idx="2">
                  <c:v>6597</c:v>
                </c:pt>
                <c:pt idx="3">
                  <c:v>7155</c:v>
                </c:pt>
                <c:pt idx="4">
                  <c:v>7430</c:v>
                </c:pt>
                <c:pt idx="5">
                  <c:v>8399</c:v>
                </c:pt>
                <c:pt idx="6">
                  <c:v>11875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A-454F-A6D7-5BF002FED078}"/>
            </c:ext>
          </c:extLst>
        </c:ser>
        <c:ser>
          <c:idx val="1"/>
          <c:order val="1"/>
          <c:tx>
            <c:strRef>
              <c:f>transports!$C$302</c:f>
              <c:strCache>
                <c:ptCount val="1"/>
                <c:pt idx="0">
                  <c:v>iebrauca, tūkst.cilv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transports!$A$303:$A$316</c:f>
              <c:numCache>
                <c:formatCode>General</c:formatCode>
                <c:ptCount val="7"/>
                <c:pt idx="0">
                  <c:v>2006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 formatCode="0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transports!$C$303:$C$316</c:f>
              <c:numCache>
                <c:formatCode>General</c:formatCode>
                <c:ptCount val="7"/>
                <c:pt idx="0">
                  <c:v>16628</c:v>
                </c:pt>
                <c:pt idx="1">
                  <c:v>6602</c:v>
                </c:pt>
                <c:pt idx="2">
                  <c:v>3673</c:v>
                </c:pt>
                <c:pt idx="3">
                  <c:v>3316</c:v>
                </c:pt>
                <c:pt idx="4">
                  <c:v>3316</c:v>
                </c:pt>
                <c:pt idx="5">
                  <c:v>4348</c:v>
                </c:pt>
                <c:pt idx="6">
                  <c:v>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A-454F-A6D7-5BF002FED078}"/>
            </c:ext>
          </c:extLst>
        </c:ser>
        <c:ser>
          <c:idx val="2"/>
          <c:order val="2"/>
          <c:tx>
            <c:strRef>
              <c:f>transports!$D$302</c:f>
              <c:strCache>
                <c:ptCount val="1"/>
                <c:pt idx="0">
                  <c:v>izbrauca tūkst.cilv.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transports!$A$303:$A$316</c:f>
              <c:numCache>
                <c:formatCode>General</c:formatCode>
                <c:ptCount val="7"/>
                <c:pt idx="0">
                  <c:v>2006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 formatCode="0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transports!$D$303:$D$316</c:f>
              <c:numCache>
                <c:formatCode>General</c:formatCode>
                <c:ptCount val="7"/>
                <c:pt idx="0">
                  <c:v>15200</c:v>
                </c:pt>
                <c:pt idx="1">
                  <c:v>8205</c:v>
                </c:pt>
                <c:pt idx="2">
                  <c:v>2924</c:v>
                </c:pt>
                <c:pt idx="3">
                  <c:v>3839</c:v>
                </c:pt>
                <c:pt idx="4">
                  <c:v>4114</c:v>
                </c:pt>
                <c:pt idx="5">
                  <c:v>4051</c:v>
                </c:pt>
                <c:pt idx="6">
                  <c:v>5547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A-454F-A6D7-5BF002FE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527680"/>
        <c:axId val="1355523872"/>
      </c:barChart>
      <c:catAx>
        <c:axId val="135552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1355523872"/>
        <c:crosses val="autoZero"/>
        <c:auto val="1"/>
        <c:lblAlgn val="ctr"/>
        <c:lblOffset val="100"/>
        <c:noMultiLvlLbl val="0"/>
      </c:catAx>
      <c:valAx>
        <c:axId val="1355523872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13555276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</a:t>
            </a:r>
            <a:r>
              <a:rPr lang="lv-LV"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22</a:t>
            </a:r>
            <a:r>
              <a:rPr lang="en-US"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. gadā no Liepājas ostas nosūtītās kravas pa valstīm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view3D>
      <c:rotX val="30"/>
      <c:rotY val="1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9241776478971056E-2"/>
          <c:y val="0.14512811305752904"/>
          <c:w val="0.77078565179352576"/>
          <c:h val="0.68619378736321845"/>
        </c:manualLayout>
      </c:layout>
      <c:pie3DChart>
        <c:varyColors val="1"/>
        <c:ser>
          <c:idx val="0"/>
          <c:order val="0"/>
          <c:tx>
            <c:strRef>
              <c:f>transports!$B$509</c:f>
              <c:strCache>
                <c:ptCount val="1"/>
                <c:pt idx="0">
                  <c:v>2022. gadā no Liepājas ostas nosūtītās kravas pa valstīm (%)</c:v>
                </c:pt>
              </c:strCache>
            </c:strRef>
          </c:tx>
          <c:dPt>
            <c:idx val="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55D-4004-AC82-8385875957B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55D-4004-AC82-8385875957BE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55D-4004-AC82-8385875957B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55D-4004-AC82-8385875957BE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55D-4004-AC82-8385875957B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55D-4004-AC82-8385875957BE}"/>
              </c:ext>
            </c:extLst>
          </c:dPt>
          <c:dPt>
            <c:idx val="6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55D-4004-AC82-8385875957BE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55D-4004-AC82-8385875957B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55D-4004-AC82-8385875957BE}"/>
              </c:ext>
            </c:extLst>
          </c:dPt>
          <c:dPt>
            <c:idx val="9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55D-4004-AC82-8385875957BE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955D-4004-AC82-8385875957BE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955D-4004-AC82-8385875957B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955D-4004-AC82-8385875957BE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955D-4004-AC82-8385875957BE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955D-4004-AC82-8385875957BE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955D-4004-AC82-8385875957BE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955D-4004-AC82-8385875957BE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955D-4004-AC82-8385875957BE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955D-4004-AC82-8385875957BE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955D-4004-AC82-8385875957BE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955D-4004-AC82-8385875957BE}"/>
              </c:ext>
            </c:extLst>
          </c:dPt>
          <c:dPt>
            <c:idx val="21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955D-4004-AC82-8385875957BE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955D-4004-AC82-8385875957BE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955D-4004-AC82-8385875957BE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955D-4004-AC82-8385875957BE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955D-4004-AC82-8385875957BE}"/>
              </c:ext>
            </c:extLst>
          </c:dPt>
          <c:dLbls>
            <c:dLbl>
              <c:idx val="0"/>
              <c:layout>
                <c:manualLayout>
                  <c:x val="-4.1865716506107126E-2"/>
                  <c:y val="-0.26468739856306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D-4004-AC82-8385875957BE}"/>
                </c:ext>
              </c:extLst>
            </c:dLbl>
            <c:dLbl>
              <c:idx val="5"/>
              <c:layout>
                <c:manualLayout>
                  <c:x val="1.3076150816963431E-2"/>
                  <c:y val="-1.37396937771029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D-4004-AC82-8385875957BE}"/>
                </c:ext>
              </c:extLst>
            </c:dLbl>
            <c:dLbl>
              <c:idx val="7"/>
              <c:layout>
                <c:manualLayout>
                  <c:x val="-2.3508127233988316E-3"/>
                  <c:y val="-6.59630359634709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D-4004-AC82-8385875957BE}"/>
                </c:ext>
              </c:extLst>
            </c:dLbl>
            <c:dLbl>
              <c:idx val="8"/>
              <c:layout>
                <c:manualLayout>
                  <c:x val="1.5627644739508551E-2"/>
                  <c:y val="-6.37343515231017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D-4004-AC82-8385875957BE}"/>
                </c:ext>
              </c:extLst>
            </c:dLbl>
            <c:dLbl>
              <c:idx val="9"/>
              <c:layout>
                <c:manualLayout>
                  <c:x val="-1.0068912206773466E-2"/>
                  <c:y val="-4.18733888608165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D-4004-AC82-8385875957BE}"/>
                </c:ext>
              </c:extLst>
            </c:dLbl>
            <c:dLbl>
              <c:idx val="10"/>
              <c:layout>
                <c:manualLayout>
                  <c:x val="6.9516997267156141E-2"/>
                  <c:y val="-4.22181952306878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5D-4004-AC82-8385875957BE}"/>
                </c:ext>
              </c:extLst>
            </c:dLbl>
            <c:dLbl>
              <c:idx val="11"/>
              <c:layout>
                <c:manualLayout>
                  <c:x val="3.2296435657188746E-2"/>
                  <c:y val="-0.149425818160320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5D-4004-AC82-8385875957BE}"/>
                </c:ext>
              </c:extLst>
            </c:dLbl>
            <c:dLbl>
              <c:idx val="12"/>
              <c:layout>
                <c:manualLayout>
                  <c:x val="5.1597493158219855E-2"/>
                  <c:y val="-0.114851315068829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5D-4004-AC82-8385875957BE}"/>
                </c:ext>
              </c:extLst>
            </c:dLbl>
            <c:dLbl>
              <c:idx val="13"/>
              <c:layout>
                <c:manualLayout>
                  <c:x val="4.6743372806804823E-2"/>
                  <c:y val="-6.49597933280014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5D-4004-AC82-8385875957BE}"/>
                </c:ext>
              </c:extLst>
            </c:dLbl>
            <c:dLbl>
              <c:idx val="14"/>
              <c:layout>
                <c:manualLayout>
                  <c:x val="7.8943935188161646E-2"/>
                  <c:y val="-4.16411505722855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5D-4004-AC82-8385875957BE}"/>
                </c:ext>
              </c:extLst>
            </c:dLbl>
            <c:dLbl>
              <c:idx val="15"/>
              <c:layout>
                <c:manualLayout>
                  <c:x val="6.1406645183533407E-2"/>
                  <c:y val="9.88317811739745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5D-4004-AC82-8385875957BE}"/>
                </c:ext>
              </c:extLst>
            </c:dLbl>
            <c:dLbl>
              <c:idx val="16"/>
              <c:layout>
                <c:manualLayout>
                  <c:x val="5.8275153356259775E-2"/>
                  <c:y val="0.16692143624613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55D-4004-AC82-8385875957BE}"/>
                </c:ext>
              </c:extLst>
            </c:dLbl>
            <c:dLbl>
              <c:idx val="17"/>
              <c:layout>
                <c:manualLayout>
                  <c:x val="8.3837084045089674E-2"/>
                  <c:y val="7.32089955150718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55D-4004-AC82-8385875957BE}"/>
                </c:ext>
              </c:extLst>
            </c:dLbl>
            <c:dLbl>
              <c:idx val="18"/>
              <c:layout>
                <c:manualLayout>
                  <c:x val="-6.0984935555064776E-3"/>
                  <c:y val="9.971529526222663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55D-4004-AC82-8385875957BE}"/>
                </c:ext>
              </c:extLst>
            </c:dLbl>
            <c:dLbl>
              <c:idx val="19"/>
              <c:layout>
                <c:manualLayout>
                  <c:x val="-1.9666696835309364E-2"/>
                  <c:y val="-0.114326763434320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55D-4004-AC82-8385875957BE}"/>
                </c:ext>
              </c:extLst>
            </c:dLbl>
            <c:dLbl>
              <c:idx val="20"/>
              <c:layout>
                <c:manualLayout>
                  <c:x val="-2.058489469010993E-2"/>
                  <c:y val="0.1478354207760689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55D-4004-AC82-8385875957BE}"/>
                </c:ext>
              </c:extLst>
            </c:dLbl>
            <c:dLbl>
              <c:idx val="21"/>
              <c:layout>
                <c:manualLayout>
                  <c:x val="-8.2115674919392659E-2"/>
                  <c:y val="0.122472551996907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825096691018477E-2"/>
                      <c:h val="6.44567219152854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955D-4004-AC82-8385875957BE}"/>
                </c:ext>
              </c:extLst>
            </c:dLbl>
            <c:dLbl>
              <c:idx val="22"/>
              <c:layout>
                <c:manualLayout>
                  <c:x val="-5.8925996319425591E-2"/>
                  <c:y val="-1.21089978575225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55D-4004-AC82-8385875957BE}"/>
                </c:ext>
              </c:extLst>
            </c:dLbl>
            <c:dLbl>
              <c:idx val="23"/>
              <c:layout>
                <c:manualLayout>
                  <c:x val="8.9456059371888859E-4"/>
                  <c:y val="-3.06660310467454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55D-4004-AC82-8385875957BE}"/>
                </c:ext>
              </c:extLst>
            </c:dLbl>
            <c:dLbl>
              <c:idx val="24"/>
              <c:layout>
                <c:manualLayout>
                  <c:x val="-1.1487555434880956E-2"/>
                  <c:y val="-5.17596260801429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55D-4004-AC82-838587595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transports!$A$510:$A$531</c:f>
              <c:strCache>
                <c:ptCount val="22"/>
                <c:pt idx="0">
                  <c:v>Vācija</c:v>
                </c:pt>
                <c:pt idx="1">
                  <c:v>Zviedrija</c:v>
                </c:pt>
                <c:pt idx="2">
                  <c:v>Pārējās valstis</c:v>
                </c:pt>
                <c:pt idx="3">
                  <c:v>Dānija</c:v>
                </c:pt>
                <c:pt idx="4">
                  <c:v>Nīderlande</c:v>
                </c:pt>
                <c:pt idx="5">
                  <c:v>Somija</c:v>
                </c:pt>
                <c:pt idx="6">
                  <c:v>Spānija</c:v>
                </c:pt>
                <c:pt idx="7">
                  <c:v>Maroka</c:v>
                </c:pt>
                <c:pt idx="8">
                  <c:v>Polija</c:v>
                </c:pt>
                <c:pt idx="9">
                  <c:v>Apvienotā Karaliste</c:v>
                </c:pt>
                <c:pt idx="10">
                  <c:v>Norvēģija</c:v>
                </c:pt>
                <c:pt idx="11">
                  <c:v>Beļģija</c:v>
                </c:pt>
                <c:pt idx="12">
                  <c:v>Nigērija</c:v>
                </c:pt>
                <c:pt idx="13">
                  <c:v>Īrija</c:v>
                </c:pt>
                <c:pt idx="14">
                  <c:v>Francija</c:v>
                </c:pt>
                <c:pt idx="15">
                  <c:v>Saūda Arābija</c:v>
                </c:pt>
                <c:pt idx="16">
                  <c:v>Togo</c:v>
                </c:pt>
                <c:pt idx="17">
                  <c:v>Dienvidāfrika</c:v>
                </c:pt>
                <c:pt idx="18">
                  <c:v>Lietuva</c:v>
                </c:pt>
                <c:pt idx="19">
                  <c:v>Krievija</c:v>
                </c:pt>
                <c:pt idx="20">
                  <c:v>ASV</c:v>
                </c:pt>
                <c:pt idx="21">
                  <c:v>Turcija</c:v>
                </c:pt>
              </c:strCache>
            </c:strRef>
          </c:cat>
          <c:val>
            <c:numRef>
              <c:f>transports!$B$510:$B$531</c:f>
              <c:numCache>
                <c:formatCode>0.0</c:formatCode>
                <c:ptCount val="22"/>
                <c:pt idx="0">
                  <c:v>16.100000000000001</c:v>
                </c:pt>
                <c:pt idx="1">
                  <c:v>11.8</c:v>
                </c:pt>
                <c:pt idx="2">
                  <c:v>10.6</c:v>
                </c:pt>
                <c:pt idx="3">
                  <c:v>9.1999999999999993</c:v>
                </c:pt>
                <c:pt idx="4">
                  <c:v>8.5</c:v>
                </c:pt>
                <c:pt idx="5">
                  <c:v>8.1999999999999993</c:v>
                </c:pt>
                <c:pt idx="6">
                  <c:v>6.7</c:v>
                </c:pt>
                <c:pt idx="7">
                  <c:v>4.5</c:v>
                </c:pt>
                <c:pt idx="8">
                  <c:v>4.4000000000000004</c:v>
                </c:pt>
                <c:pt idx="9">
                  <c:v>3.9</c:v>
                </c:pt>
                <c:pt idx="10">
                  <c:v>3.6</c:v>
                </c:pt>
                <c:pt idx="11">
                  <c:v>3.2</c:v>
                </c:pt>
                <c:pt idx="12">
                  <c:v>2.2999999999999998</c:v>
                </c:pt>
                <c:pt idx="13">
                  <c:v>2</c:v>
                </c:pt>
                <c:pt idx="14">
                  <c:v>1.8</c:v>
                </c:pt>
                <c:pt idx="15">
                  <c:v>1.6</c:v>
                </c:pt>
                <c:pt idx="16">
                  <c:v>0.5</c:v>
                </c:pt>
                <c:pt idx="17">
                  <c:v>0.4</c:v>
                </c:pt>
                <c:pt idx="18">
                  <c:v>0.3</c:v>
                </c:pt>
                <c:pt idx="19">
                  <c:v>0.2</c:v>
                </c:pt>
                <c:pt idx="20">
                  <c:v>0.1</c:v>
                </c:pt>
                <c:pt idx="2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955D-4004-AC82-8385875957B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2022. gadā Liepājas ostā saņemtās kravas pa valstīm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view3D>
      <c:rotX val="30"/>
      <c:rotY val="1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4657269485614636E-3"/>
          <c:y val="0.16280085161028687"/>
          <c:w val="0.79932522146658846"/>
          <c:h val="0.752159261342332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C35-4DB1-A431-8B174D5484A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FC35-4DB1-A431-8B174D5484A0}"/>
              </c:ext>
            </c:extLst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C35-4DB1-A431-8B174D5484A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C35-4DB1-A431-8B174D5484A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C35-4DB1-A431-8B174D5484A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FC35-4DB1-A431-8B174D5484A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FC35-4DB1-A431-8B174D5484A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C35-4DB1-A431-8B174D5484A0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C35-4DB1-A431-8B174D5484A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FC35-4DB1-A431-8B174D5484A0}"/>
              </c:ext>
            </c:extLst>
          </c:dPt>
          <c:dPt>
            <c:idx val="10"/>
            <c:bubble3D val="0"/>
            <c:spPr>
              <a:solidFill>
                <a:srgbClr val="FF470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FC35-4DB1-A431-8B174D5484A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D168-4AE0-8064-23448F85B0DE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FC35-4DB1-A431-8B174D5484A0}"/>
              </c:ext>
            </c:extLst>
          </c:dPt>
          <c:dPt>
            <c:idx val="13"/>
            <c:bubble3D val="0"/>
            <c:spPr>
              <a:solidFill>
                <a:srgbClr val="C0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C35-4DB1-A431-8B174D5484A0}"/>
              </c:ext>
            </c:extLst>
          </c:dPt>
          <c:dPt>
            <c:idx val="1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C35-4DB1-A431-8B174D5484A0}"/>
              </c:ext>
            </c:extLst>
          </c:dPt>
          <c:dPt>
            <c:idx val="15"/>
            <c:bubble3D val="0"/>
            <c:spPr>
              <a:solidFill>
                <a:schemeClr val="bg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C35-4DB1-A431-8B174D5484A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BD6-4F1F-9558-D6D5AEF1F2B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0-36B0-4572-9787-D69005F433AD}"/>
              </c:ext>
            </c:extLst>
          </c:dPt>
          <c:dLbls>
            <c:dLbl>
              <c:idx val="0"/>
              <c:layout>
                <c:manualLayout>
                  <c:x val="2.8751452487290424E-2"/>
                  <c:y val="-0.309464364164779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35-4DB1-A431-8B174D5484A0}"/>
                </c:ext>
              </c:extLst>
            </c:dLbl>
            <c:dLbl>
              <c:idx val="1"/>
              <c:layout>
                <c:manualLayout>
                  <c:x val="-1.3078872603502584E-4"/>
                  <c:y val="-3.69228065241844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35-4DB1-A431-8B174D5484A0}"/>
                </c:ext>
              </c:extLst>
            </c:dLbl>
            <c:dLbl>
              <c:idx val="2"/>
              <c:layout>
                <c:manualLayout>
                  <c:x val="9.6731821450217574E-3"/>
                  <c:y val="-2.44237439070116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35-4DB1-A431-8B174D5484A0}"/>
                </c:ext>
              </c:extLst>
            </c:dLbl>
            <c:dLbl>
              <c:idx val="4"/>
              <c:layout>
                <c:manualLayout>
                  <c:x val="-1.1238423336798075E-2"/>
                  <c:y val="-4.98482646750701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35-4DB1-A431-8B174D5484A0}"/>
                </c:ext>
              </c:extLst>
            </c:dLbl>
            <c:dLbl>
              <c:idx val="5"/>
              <c:layout>
                <c:manualLayout>
                  <c:x val="-1.7196242417217487E-2"/>
                  <c:y val="-5.12313428632579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35-4DB1-A431-8B174D5484A0}"/>
                </c:ext>
              </c:extLst>
            </c:dLbl>
            <c:dLbl>
              <c:idx val="6"/>
              <c:layout>
                <c:manualLayout>
                  <c:x val="2.0076107741845203E-2"/>
                  <c:y val="-5.73800592522501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35-4DB1-A431-8B174D5484A0}"/>
                </c:ext>
              </c:extLst>
            </c:dLbl>
            <c:dLbl>
              <c:idx val="7"/>
              <c:layout>
                <c:manualLayout>
                  <c:x val="3.8415227552924627E-3"/>
                  <c:y val="-5.07800795286855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lv-LV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35-4DB1-A431-8B174D5484A0}"/>
                </c:ext>
              </c:extLst>
            </c:dLbl>
            <c:dLbl>
              <c:idx val="8"/>
              <c:layout>
                <c:manualLayout>
                  <c:x val="3.8475660000088209E-2"/>
                  <c:y val="-4.80278913633649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35-4DB1-A431-8B174D5484A0}"/>
                </c:ext>
              </c:extLst>
            </c:dLbl>
            <c:dLbl>
              <c:idx val="9"/>
              <c:layout>
                <c:manualLayout>
                  <c:x val="3.5771366023237786E-2"/>
                  <c:y val="-0.1478868574904531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C35-4DB1-A431-8B174D5484A0}"/>
                </c:ext>
              </c:extLst>
            </c:dLbl>
            <c:dLbl>
              <c:idx val="10"/>
              <c:layout>
                <c:manualLayout>
                  <c:x val="5.2332177894863031E-2"/>
                  <c:y val="-9.5038806844423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35-4DB1-A431-8B174D5484A0}"/>
                </c:ext>
              </c:extLst>
            </c:dLbl>
            <c:dLbl>
              <c:idx val="11"/>
              <c:layout>
                <c:manualLayout>
                  <c:x val="4.9614033203489977E-2"/>
                  <c:y val="-5.0751917812848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68-4AE0-8064-23448F85B0DE}"/>
                </c:ext>
              </c:extLst>
            </c:dLbl>
            <c:dLbl>
              <c:idx val="12"/>
              <c:layout>
                <c:manualLayout>
                  <c:x val="7.1103455474711572E-2"/>
                  <c:y val="-1.91107656607302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35-4DB1-A431-8B174D5484A0}"/>
                </c:ext>
              </c:extLst>
            </c:dLbl>
            <c:dLbl>
              <c:idx val="13"/>
              <c:layout>
                <c:manualLayout>
                  <c:x val="8.9618224011861633E-2"/>
                  <c:y val="3.959086659231973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5-4DB1-A431-8B174D5484A0}"/>
                </c:ext>
              </c:extLst>
            </c:dLbl>
            <c:dLbl>
              <c:idx val="14"/>
              <c:layout>
                <c:manualLayout>
                  <c:x val="7.3069328397423583E-2"/>
                  <c:y val="3.8363241075552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35-4DB1-A431-8B174D5484A0}"/>
                </c:ext>
              </c:extLst>
            </c:dLbl>
            <c:dLbl>
              <c:idx val="15"/>
              <c:layout>
                <c:manualLayout>
                  <c:x val="4.9708357343172964E-2"/>
                  <c:y val="8.97126378515989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35-4DB1-A431-8B174D5484A0}"/>
                </c:ext>
              </c:extLst>
            </c:dLbl>
            <c:dLbl>
              <c:idx val="17"/>
              <c:layout>
                <c:manualLayout>
                  <c:x val="-3.8130668878860491E-2"/>
                  <c:y val="0.151136944791772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6B0-4572-9787-D69005F433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transports!$A$541:$A$558</c:f>
              <c:strCache>
                <c:ptCount val="18"/>
                <c:pt idx="0">
                  <c:v>Vācija</c:v>
                </c:pt>
                <c:pt idx="1">
                  <c:v>Dānija</c:v>
                </c:pt>
                <c:pt idx="2">
                  <c:v>Nīderlande</c:v>
                </c:pt>
                <c:pt idx="3">
                  <c:v>Zviedrija</c:v>
                </c:pt>
                <c:pt idx="4">
                  <c:v>Apvienotā Karaliste</c:v>
                </c:pt>
                <c:pt idx="5">
                  <c:v>Pārējās valstis</c:v>
                </c:pt>
                <c:pt idx="6">
                  <c:v>Brazīlija</c:v>
                </c:pt>
                <c:pt idx="7">
                  <c:v>Somija</c:v>
                </c:pt>
                <c:pt idx="8">
                  <c:v>Beļģija</c:v>
                </c:pt>
                <c:pt idx="9">
                  <c:v>Argentīna</c:v>
                </c:pt>
                <c:pt idx="10">
                  <c:v>Spānija</c:v>
                </c:pt>
                <c:pt idx="11">
                  <c:v>Krievija</c:v>
                </c:pt>
                <c:pt idx="12">
                  <c:v>Norvēģija</c:v>
                </c:pt>
                <c:pt idx="13">
                  <c:v>Turcija</c:v>
                </c:pt>
                <c:pt idx="14">
                  <c:v>Francija</c:v>
                </c:pt>
                <c:pt idx="15">
                  <c:v>Igaunija</c:v>
                </c:pt>
                <c:pt idx="16">
                  <c:v>Lietuva</c:v>
                </c:pt>
                <c:pt idx="17">
                  <c:v>Polija</c:v>
                </c:pt>
              </c:strCache>
            </c:strRef>
          </c:cat>
          <c:val>
            <c:numRef>
              <c:f>transports!$B$541:$B$558</c:f>
              <c:numCache>
                <c:formatCode>0.0</c:formatCode>
                <c:ptCount val="18"/>
                <c:pt idx="0">
                  <c:v>38.6</c:v>
                </c:pt>
                <c:pt idx="1">
                  <c:v>13.8</c:v>
                </c:pt>
                <c:pt idx="2">
                  <c:v>8</c:v>
                </c:pt>
                <c:pt idx="3">
                  <c:v>7.9</c:v>
                </c:pt>
                <c:pt idx="4">
                  <c:v>7.8</c:v>
                </c:pt>
                <c:pt idx="5">
                  <c:v>4.5</c:v>
                </c:pt>
                <c:pt idx="6">
                  <c:v>3.9</c:v>
                </c:pt>
                <c:pt idx="7">
                  <c:v>2.6</c:v>
                </c:pt>
                <c:pt idx="8">
                  <c:v>2.5</c:v>
                </c:pt>
                <c:pt idx="9">
                  <c:v>1.9</c:v>
                </c:pt>
                <c:pt idx="10">
                  <c:v>1.8</c:v>
                </c:pt>
                <c:pt idx="11">
                  <c:v>1.8</c:v>
                </c:pt>
                <c:pt idx="12">
                  <c:v>1.6</c:v>
                </c:pt>
                <c:pt idx="13">
                  <c:v>1.1000000000000001</c:v>
                </c:pt>
                <c:pt idx="14">
                  <c:v>0.7</c:v>
                </c:pt>
                <c:pt idx="15">
                  <c:v>0.6</c:v>
                </c:pt>
                <c:pt idx="16">
                  <c:v>0.5</c:v>
                </c:pt>
                <c:pt idx="17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5-4DB1-A431-8B174D5484A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2004.gadā  (% pret 2003.gadu)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"/>
      <c:hPercent val="500"/>
      <c:rotY val="5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00">
                    <a:gamma/>
                    <a:tint val="30196"/>
                    <a:invGamma/>
                  </a:srgbClr>
                </a:gs>
                <a:gs pos="100000">
                  <a:srgbClr val="FF99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4DD-4443-87F8-F87F778343B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4DD-4443-87F8-F87F778343B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4DD-4443-87F8-F87F778343B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4DD-4443-87F8-F87F778343B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4DD-4443-87F8-F87F778343B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4DD-4443-87F8-F87F778343B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4DD-4443-87F8-F87F778343B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4DD-4443-87F8-F87F778343B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4DD-4443-87F8-F87F778343B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4DD-4443-87F8-F87F778343B3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4DD-4443-87F8-F87F778343B3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4DD-4443-87F8-F87F778343B3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4DD-4443-87F8-F87F778343B3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4DD-4443-87F8-F87F778343B3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4DD-4443-87F8-F87F778343B3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4DD-4443-87F8-F87F778343B3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4DD-4443-87F8-F87F778343B3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4DD-4443-87F8-F87F778343B3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4DD-4443-87F8-F87F778343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F4DD-4443-87F8-F87F77834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477744"/>
        <c:axId val="1352467952"/>
        <c:axId val="0"/>
      </c:bar3DChart>
      <c:catAx>
        <c:axId val="1352477744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6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6795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774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sadalījumā pa nozarēm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99CC00">
                    <a:gamma/>
                    <a:tint val="45490"/>
                    <a:invGamma/>
                  </a:srgbClr>
                </a:gs>
                <a:gs pos="100000">
                  <a:srgbClr val="99CC0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128-4B20-B146-8158494B49F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128-4B20-B146-8158494B49F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128-4B20-B146-8158494B49F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128-4B20-B146-8158494B49F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128-4B20-B146-8158494B49F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128-4B20-B146-8158494B49F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128-4B20-B146-8158494B49F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128-4B20-B146-8158494B49F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128-4B20-B146-8158494B49FF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128-4B20-B146-8158494B49FF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128-4B20-B146-8158494B49FF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128-4B20-B146-8158494B49FF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7128-4B20-B146-8158494B49FF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128-4B20-B146-8158494B49FF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128-4B20-B146-8158494B49FF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7128-4B20-B146-8158494B49FF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7128-4B20-B146-8158494B49FF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7128-4B20-B146-8158494B49FF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128-4B20-B146-8158494B49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7128-4B20-B146-8158494B49FF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128-4B20-B146-8158494B49FF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128-4B20-B146-8158494B49FF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128-4B20-B146-8158494B49FF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128-4B20-B146-8158494B49FF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128-4B20-B146-8158494B49FF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128-4B20-B146-8158494B49FF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128-4B20-B146-8158494B49FF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7128-4B20-B146-8158494B49FF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128-4B20-B146-8158494B49FF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128-4B20-B146-8158494B49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7128-4B20-B146-8158494B4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2479376"/>
        <c:axId val="1352476112"/>
        <c:axId val="0"/>
      </c:bar3DChart>
      <c:catAx>
        <c:axId val="1352479376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6112"/>
        <c:scaling>
          <c:orientation val="minMax"/>
          <c:max val="74"/>
          <c:min val="-1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7937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666699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rūpniecības nozaru struktūra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19"/>
          <c:dPt>
            <c:idx val="0"/>
            <c:bubble3D val="0"/>
            <c:spPr>
              <a:gradFill rotWithShape="0">
                <a:gsLst>
                  <a:gs pos="0">
                    <a:srgbClr val="99CCFF">
                      <a:gamma/>
                      <a:shade val="53333"/>
                      <a:invGamma/>
                    </a:srgbClr>
                  </a:gs>
                  <a:gs pos="100000">
                    <a:srgbClr val="99CCFF"/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0A3-4CF3-8653-FAB556C7D5CA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A3-4CF3-8653-FAB556C7D5CA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A3-4CF3-8653-FAB556C7D5CA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A3-4CF3-8653-FAB556C7D5CA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A3-4CF3-8653-FAB556C7D5CA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A3-4CF3-8653-FAB556C7D5CA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A3-4CF3-8653-FAB556C7D5CA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A3-4CF3-8653-FAB556C7D5CA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A3-4CF3-8653-FAB556C7D5CA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A3-4CF3-8653-FAB556C7D5CA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A3-4CF3-8653-FAB556C7D5C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20A3-4CF3-8653-FAB556C7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nozaru struktūra 2004.gadā,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transports!#REF!</c:v>
          </c:tx>
          <c:spPr>
            <a:pattFill prst="pct75">
              <a:fgClr>
                <a:srgbClr val="FFFFFF"/>
              </a:fgClr>
              <a:bgClr>
                <a:srgbClr val="FF6600"/>
              </a:bgClr>
            </a:pattFill>
            <a:ln w="381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8F-4533-8EE8-7D17017F85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78F-4533-8EE8-7D17017F8525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F-4533-8EE8-7D17017F852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F-4533-8EE8-7D17017F8525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8F-4533-8EE8-7D17017F8525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8F-4533-8EE8-7D17017F8525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8F-4533-8EE8-7D17017F8525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8F-4533-8EE8-7D17017F8525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8F-4533-8EE8-7D17017F85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D78F-4533-8EE8-7D17017F8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9920"/>
        <c:axId val="1352481008"/>
      </c:barChart>
      <c:catAx>
        <c:axId val="1352479920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135248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81008"/>
        <c:scaling>
          <c:orientation val="minMax"/>
          <c:max val="75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9920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dinamika, Liepāja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666699">
                    <a:gamma/>
                    <a:tint val="29412"/>
                    <a:invGamma/>
                  </a:srgbClr>
                </a:gs>
                <a:gs pos="100000">
                  <a:srgbClr val="6666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4B-48AA-86A9-764827225CA8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008080">
                    <a:gamma/>
                    <a:tint val="42745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4B-48AA-86A9-764827225CA8}"/>
            </c:ext>
          </c:extLst>
        </c:ser>
        <c:ser>
          <c:idx val="2"/>
          <c:order val="2"/>
          <c:tx>
            <c:v>transports!#REF!</c:v>
          </c:tx>
          <c:spPr>
            <a:gradFill rotWithShape="0">
              <a:gsLst>
                <a:gs pos="0">
                  <a:srgbClr val="0066CC">
                    <a:gamma/>
                    <a:tint val="50588"/>
                    <a:invGamma/>
                  </a:srgbClr>
                </a:gs>
                <a:gs pos="100000">
                  <a:srgbClr val="0066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74B-48AA-86A9-764827225CA8}"/>
            </c:ext>
          </c:extLst>
        </c:ser>
        <c:ser>
          <c:idx val="3"/>
          <c:order val="3"/>
          <c:tx>
            <c:v>transports!#REF!</c:v>
          </c:tx>
          <c:spPr>
            <a:gradFill rotWithShape="0">
              <a:gsLst>
                <a:gs pos="0">
                  <a:srgbClr val="660066">
                    <a:gamma/>
                    <a:tint val="42745"/>
                    <a:invGamma/>
                  </a:srgbClr>
                </a:gs>
                <a:gs pos="100000">
                  <a:srgbClr val="6600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74B-48AA-86A9-764827225CA8}"/>
            </c:ext>
          </c:extLst>
        </c:ser>
        <c:ser>
          <c:idx val="4"/>
          <c:order val="4"/>
          <c:tx>
            <c:v>transports!#REF!</c:v>
          </c:tx>
          <c:spPr>
            <a:gradFill rotWithShape="0">
              <a:gsLst>
                <a:gs pos="0">
                  <a:srgbClr val="800080">
                    <a:gamma/>
                    <a:tint val="63922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74B-48AA-86A9-764827225CA8}"/>
            </c:ext>
          </c:extLst>
        </c:ser>
        <c:ser>
          <c:idx val="5"/>
          <c:order val="5"/>
          <c:tx>
            <c:v>transports!#REF!</c:v>
          </c:tx>
          <c:spPr>
            <a:gradFill rotWithShape="0">
              <a:gsLst>
                <a:gs pos="0">
                  <a:srgbClr val="333399">
                    <a:gamma/>
                    <a:tint val="5333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74B-48AA-86A9-764827225CA8}"/>
            </c:ext>
          </c:extLst>
        </c:ser>
        <c:ser>
          <c:idx val="6"/>
          <c:order val="6"/>
          <c:tx>
            <c:v>transports!#REF!</c:v>
          </c:tx>
          <c:spPr>
            <a:gradFill rotWithShape="0">
              <a:gsLst>
                <a:gs pos="0">
                  <a:srgbClr val="003366">
                    <a:gamma/>
                    <a:tint val="56078"/>
                    <a:invGamma/>
                  </a:srgbClr>
                </a:gs>
                <a:gs pos="100000">
                  <a:srgbClr val="00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74B-48AA-86A9-764827225CA8}"/>
            </c:ext>
          </c:extLst>
        </c:ser>
        <c:ser>
          <c:idx val="7"/>
          <c:order val="7"/>
          <c:tx>
            <c:v>transports!#REF!</c:v>
          </c:tx>
          <c:spPr>
            <a:gradFill rotWithShape="0">
              <a:gsLst>
                <a:gs pos="0">
                  <a:srgbClr val="0066CC"/>
                </a:gs>
                <a:gs pos="100000">
                  <a:srgbClr val="0066CC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74B-48AA-86A9-764827225CA8}"/>
            </c:ext>
          </c:extLst>
        </c:ser>
        <c:ser>
          <c:idx val="8"/>
          <c:order val="8"/>
          <c:tx>
            <c:v>transports!#REF!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74B-48AA-86A9-764827225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5024"/>
        <c:axId val="1352470672"/>
      </c:barChart>
      <c:catAx>
        <c:axId val="135247502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247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067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5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rūipniecības produkcijas izlaide un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transports!#REF!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AA-4B66-B1C5-2B493698A08B}"/>
            </c:ext>
          </c:extLst>
        </c:ser>
        <c:ser>
          <c:idx val="1"/>
          <c:order val="1"/>
          <c:tx>
            <c:v>transports!#REF!</c:v>
          </c:tx>
          <c:spPr>
            <a:gradFill rotWithShape="0">
              <a:gsLst>
                <a:gs pos="0">
                  <a:srgbClr val="3366FF">
                    <a:gamma/>
                    <a:tint val="60784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AA-4B66-B1C5-2B493698A08B}"/>
            </c:ext>
          </c:extLst>
        </c:ser>
        <c:ser>
          <c:idx val="2"/>
          <c:order val="2"/>
          <c:tx>
            <c:v>transports!#REF!</c:v>
          </c:tx>
          <c:spPr>
            <a:gradFill rotWithShape="0">
              <a:gsLst>
                <a:gs pos="0">
                  <a:srgbClr val="99CCFF">
                    <a:gamma/>
                    <a:tint val="60784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AA-4B66-B1C5-2B493698A08B}"/>
            </c:ext>
          </c:extLst>
        </c:ser>
        <c:ser>
          <c:idx val="3"/>
          <c:order val="3"/>
          <c:tx>
            <c:v>transports!#REF!</c:v>
          </c:tx>
          <c:spPr>
            <a:gradFill rotWithShape="0">
              <a:gsLst>
                <a:gs pos="0">
                  <a:srgbClr val="CCCCFF"/>
                </a:gs>
                <a:gs pos="100000">
                  <a:srgbClr val="CCCCFF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AA-4B66-B1C5-2B493698A08B}"/>
            </c:ext>
          </c:extLst>
        </c:ser>
        <c:ser>
          <c:idx val="4"/>
          <c:order val="4"/>
          <c:tx>
            <c:v>transports!#REF!</c:v>
          </c:tx>
          <c:spPr>
            <a:pattFill prst="wdUpDiag">
              <a:fgClr>
                <a:srgbClr val="FFFFFF"/>
              </a:fgClr>
              <a:bgClr>
                <a:srgbClr val="CCCCFF"/>
              </a:bgClr>
            </a:pattFill>
            <a:ln w="3175">
              <a:solidFill>
                <a:srgbClr val="CCCCFF"/>
              </a:solidFill>
              <a:prstDash val="solid"/>
            </a:ln>
          </c:spPr>
          <c:invertIfNegative val="0"/>
          <c:val>
            <c:numRef>
              <c:f>transports!#REF!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transports!#REF!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79AA-4B66-B1C5-2B493698A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2475568"/>
        <c:axId val="1352473392"/>
      </c:barChart>
      <c:catAx>
        <c:axId val="13524755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135247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247339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3524755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0</xdr:rowOff>
    </xdr:from>
    <xdr:to>
      <xdr:col>11</xdr:col>
      <xdr:colOff>0</xdr:colOff>
      <xdr:row>34</xdr:row>
      <xdr:rowOff>0</xdr:rowOff>
    </xdr:to>
    <xdr:graphicFrame macro="">
      <xdr:nvGraphicFramePr>
        <xdr:cNvPr id="3133420" name="Chart 2">
          <a:extLst>
            <a:ext uri="{FF2B5EF4-FFF2-40B4-BE49-F238E27FC236}">
              <a16:creationId xmlns:a16="http://schemas.microsoft.com/office/drawing/2014/main" id="{00000000-0008-0000-0000-0000EC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447675</xdr:colOff>
      <xdr:row>34</xdr:row>
      <xdr:rowOff>0</xdr:rowOff>
    </xdr:to>
    <xdr:graphicFrame macro="">
      <xdr:nvGraphicFramePr>
        <xdr:cNvPr id="3133421" name="Chart 3">
          <a:extLst>
            <a:ext uri="{FF2B5EF4-FFF2-40B4-BE49-F238E27FC236}">
              <a16:creationId xmlns:a16="http://schemas.microsoft.com/office/drawing/2014/main" id="{00000000-0008-0000-0000-0000ED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523875</xdr:colOff>
      <xdr:row>34</xdr:row>
      <xdr:rowOff>0</xdr:rowOff>
    </xdr:to>
    <xdr:graphicFrame macro="">
      <xdr:nvGraphicFramePr>
        <xdr:cNvPr id="3133422" name="Chart 4">
          <a:extLst>
            <a:ext uri="{FF2B5EF4-FFF2-40B4-BE49-F238E27FC236}">
              <a16:creationId xmlns:a16="http://schemas.microsoft.com/office/drawing/2014/main" id="{00000000-0008-0000-0000-0000EE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34</xdr:row>
      <xdr:rowOff>0</xdr:rowOff>
    </xdr:from>
    <xdr:to>
      <xdr:col>10</xdr:col>
      <xdr:colOff>495300</xdr:colOff>
      <xdr:row>34</xdr:row>
      <xdr:rowOff>0</xdr:rowOff>
    </xdr:to>
    <xdr:graphicFrame macro="">
      <xdr:nvGraphicFramePr>
        <xdr:cNvPr id="3133423" name="Chart 5">
          <a:extLst>
            <a:ext uri="{FF2B5EF4-FFF2-40B4-BE49-F238E27FC236}">
              <a16:creationId xmlns:a16="http://schemas.microsoft.com/office/drawing/2014/main" id="{00000000-0008-0000-0000-0000EF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34</xdr:row>
      <xdr:rowOff>0</xdr:rowOff>
    </xdr:from>
    <xdr:to>
      <xdr:col>10</xdr:col>
      <xdr:colOff>514350</xdr:colOff>
      <xdr:row>34</xdr:row>
      <xdr:rowOff>0</xdr:rowOff>
    </xdr:to>
    <xdr:graphicFrame macro="">
      <xdr:nvGraphicFramePr>
        <xdr:cNvPr id="3133424" name="Chart 6">
          <a:extLst>
            <a:ext uri="{FF2B5EF4-FFF2-40B4-BE49-F238E27FC236}">
              <a16:creationId xmlns:a16="http://schemas.microsoft.com/office/drawing/2014/main" id="{00000000-0008-0000-0000-0000F0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34</xdr:row>
      <xdr:rowOff>0</xdr:rowOff>
    </xdr:from>
    <xdr:to>
      <xdr:col>10</xdr:col>
      <xdr:colOff>333375</xdr:colOff>
      <xdr:row>34</xdr:row>
      <xdr:rowOff>0</xdr:rowOff>
    </xdr:to>
    <xdr:graphicFrame macro="">
      <xdr:nvGraphicFramePr>
        <xdr:cNvPr id="3133425" name="Chart 7">
          <a:extLst>
            <a:ext uri="{FF2B5EF4-FFF2-40B4-BE49-F238E27FC236}">
              <a16:creationId xmlns:a16="http://schemas.microsoft.com/office/drawing/2014/main" id="{00000000-0008-0000-0000-0000F1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34</xdr:row>
      <xdr:rowOff>0</xdr:rowOff>
    </xdr:from>
    <xdr:to>
      <xdr:col>10</xdr:col>
      <xdr:colOff>504825</xdr:colOff>
      <xdr:row>34</xdr:row>
      <xdr:rowOff>0</xdr:rowOff>
    </xdr:to>
    <xdr:graphicFrame macro="">
      <xdr:nvGraphicFramePr>
        <xdr:cNvPr id="3133426" name="Chart 8">
          <a:extLst>
            <a:ext uri="{FF2B5EF4-FFF2-40B4-BE49-F238E27FC236}">
              <a16:creationId xmlns:a16="http://schemas.microsoft.com/office/drawing/2014/main" id="{00000000-0008-0000-0000-0000F2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514350</xdr:colOff>
      <xdr:row>34</xdr:row>
      <xdr:rowOff>0</xdr:rowOff>
    </xdr:to>
    <xdr:graphicFrame macro="">
      <xdr:nvGraphicFramePr>
        <xdr:cNvPr id="3133427" name="Chart 9">
          <a:extLst>
            <a:ext uri="{FF2B5EF4-FFF2-40B4-BE49-F238E27FC236}">
              <a16:creationId xmlns:a16="http://schemas.microsoft.com/office/drawing/2014/main" id="{00000000-0008-0000-0000-0000F3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34</xdr:row>
      <xdr:rowOff>0</xdr:rowOff>
    </xdr:from>
    <xdr:to>
      <xdr:col>10</xdr:col>
      <xdr:colOff>485775</xdr:colOff>
      <xdr:row>34</xdr:row>
      <xdr:rowOff>0</xdr:rowOff>
    </xdr:to>
    <xdr:graphicFrame macro="">
      <xdr:nvGraphicFramePr>
        <xdr:cNvPr id="3133428" name="Chart 10">
          <a:extLst>
            <a:ext uri="{FF2B5EF4-FFF2-40B4-BE49-F238E27FC236}">
              <a16:creationId xmlns:a16="http://schemas.microsoft.com/office/drawing/2014/main" id="{00000000-0008-0000-0000-0000F4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504825</xdr:colOff>
      <xdr:row>34</xdr:row>
      <xdr:rowOff>0</xdr:rowOff>
    </xdr:to>
    <xdr:graphicFrame macro="">
      <xdr:nvGraphicFramePr>
        <xdr:cNvPr id="3133429" name="Chart 11">
          <a:extLst>
            <a:ext uri="{FF2B5EF4-FFF2-40B4-BE49-F238E27FC236}">
              <a16:creationId xmlns:a16="http://schemas.microsoft.com/office/drawing/2014/main" id="{00000000-0008-0000-0000-0000F5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495300</xdr:colOff>
      <xdr:row>34</xdr:row>
      <xdr:rowOff>0</xdr:rowOff>
    </xdr:to>
    <xdr:graphicFrame macro="">
      <xdr:nvGraphicFramePr>
        <xdr:cNvPr id="3133430" name="Chart 12">
          <a:extLst>
            <a:ext uri="{FF2B5EF4-FFF2-40B4-BE49-F238E27FC236}">
              <a16:creationId xmlns:a16="http://schemas.microsoft.com/office/drawing/2014/main" id="{00000000-0008-0000-0000-0000F6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466725</xdr:colOff>
      <xdr:row>34</xdr:row>
      <xdr:rowOff>0</xdr:rowOff>
    </xdr:to>
    <xdr:graphicFrame macro="">
      <xdr:nvGraphicFramePr>
        <xdr:cNvPr id="3133431" name="Chart 13">
          <a:extLst>
            <a:ext uri="{FF2B5EF4-FFF2-40B4-BE49-F238E27FC236}">
              <a16:creationId xmlns:a16="http://schemas.microsoft.com/office/drawing/2014/main" id="{00000000-0008-0000-0000-0000F7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34</xdr:row>
      <xdr:rowOff>0</xdr:rowOff>
    </xdr:from>
    <xdr:to>
      <xdr:col>10</xdr:col>
      <xdr:colOff>466725</xdr:colOff>
      <xdr:row>34</xdr:row>
      <xdr:rowOff>0</xdr:rowOff>
    </xdr:to>
    <xdr:graphicFrame macro="">
      <xdr:nvGraphicFramePr>
        <xdr:cNvPr id="3133432" name="Chart 14">
          <a:extLst>
            <a:ext uri="{FF2B5EF4-FFF2-40B4-BE49-F238E27FC236}">
              <a16:creationId xmlns:a16="http://schemas.microsoft.com/office/drawing/2014/main" id="{00000000-0008-0000-0000-0000F8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34</xdr:row>
      <xdr:rowOff>0</xdr:rowOff>
    </xdr:from>
    <xdr:to>
      <xdr:col>10</xdr:col>
      <xdr:colOff>485775</xdr:colOff>
      <xdr:row>34</xdr:row>
      <xdr:rowOff>0</xdr:rowOff>
    </xdr:to>
    <xdr:graphicFrame macro="">
      <xdr:nvGraphicFramePr>
        <xdr:cNvPr id="3133433" name="Chart 15">
          <a:extLst>
            <a:ext uri="{FF2B5EF4-FFF2-40B4-BE49-F238E27FC236}">
              <a16:creationId xmlns:a16="http://schemas.microsoft.com/office/drawing/2014/main" id="{00000000-0008-0000-0000-0000F9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</xdr:colOff>
      <xdr:row>34</xdr:row>
      <xdr:rowOff>0</xdr:rowOff>
    </xdr:from>
    <xdr:to>
      <xdr:col>10</xdr:col>
      <xdr:colOff>504825</xdr:colOff>
      <xdr:row>34</xdr:row>
      <xdr:rowOff>0</xdr:rowOff>
    </xdr:to>
    <xdr:graphicFrame macro="">
      <xdr:nvGraphicFramePr>
        <xdr:cNvPr id="3133434" name="Chart 16">
          <a:extLst>
            <a:ext uri="{FF2B5EF4-FFF2-40B4-BE49-F238E27FC236}">
              <a16:creationId xmlns:a16="http://schemas.microsoft.com/office/drawing/2014/main" id="{00000000-0008-0000-0000-0000FA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476250</xdr:colOff>
      <xdr:row>34</xdr:row>
      <xdr:rowOff>0</xdr:rowOff>
    </xdr:to>
    <xdr:graphicFrame macro="">
      <xdr:nvGraphicFramePr>
        <xdr:cNvPr id="3133435" name="Chart 17">
          <a:extLst>
            <a:ext uri="{FF2B5EF4-FFF2-40B4-BE49-F238E27FC236}">
              <a16:creationId xmlns:a16="http://schemas.microsoft.com/office/drawing/2014/main" id="{00000000-0008-0000-0000-0000FB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34</xdr:row>
      <xdr:rowOff>0</xdr:rowOff>
    </xdr:from>
    <xdr:to>
      <xdr:col>10</xdr:col>
      <xdr:colOff>457200</xdr:colOff>
      <xdr:row>34</xdr:row>
      <xdr:rowOff>0</xdr:rowOff>
    </xdr:to>
    <xdr:graphicFrame macro="">
      <xdr:nvGraphicFramePr>
        <xdr:cNvPr id="3133436" name="Chart 18">
          <a:extLst>
            <a:ext uri="{FF2B5EF4-FFF2-40B4-BE49-F238E27FC236}">
              <a16:creationId xmlns:a16="http://schemas.microsoft.com/office/drawing/2014/main" id="{00000000-0008-0000-0000-0000FC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495300</xdr:colOff>
      <xdr:row>34</xdr:row>
      <xdr:rowOff>0</xdr:rowOff>
    </xdr:to>
    <xdr:graphicFrame macro="">
      <xdr:nvGraphicFramePr>
        <xdr:cNvPr id="3133437" name="Chart 19">
          <a:extLst>
            <a:ext uri="{FF2B5EF4-FFF2-40B4-BE49-F238E27FC236}">
              <a16:creationId xmlns:a16="http://schemas.microsoft.com/office/drawing/2014/main" id="{00000000-0008-0000-0000-0000FD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485775</xdr:colOff>
      <xdr:row>34</xdr:row>
      <xdr:rowOff>0</xdr:rowOff>
    </xdr:to>
    <xdr:graphicFrame macro="">
      <xdr:nvGraphicFramePr>
        <xdr:cNvPr id="3133438" name="Chart 20">
          <a:extLst>
            <a:ext uri="{FF2B5EF4-FFF2-40B4-BE49-F238E27FC236}">
              <a16:creationId xmlns:a16="http://schemas.microsoft.com/office/drawing/2014/main" id="{00000000-0008-0000-0000-0000FE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34</xdr:row>
      <xdr:rowOff>0</xdr:rowOff>
    </xdr:from>
    <xdr:to>
      <xdr:col>10</xdr:col>
      <xdr:colOff>476250</xdr:colOff>
      <xdr:row>34</xdr:row>
      <xdr:rowOff>0</xdr:rowOff>
    </xdr:to>
    <xdr:graphicFrame macro="">
      <xdr:nvGraphicFramePr>
        <xdr:cNvPr id="3133439" name="Chart 21">
          <a:extLst>
            <a:ext uri="{FF2B5EF4-FFF2-40B4-BE49-F238E27FC236}">
              <a16:creationId xmlns:a16="http://schemas.microsoft.com/office/drawing/2014/main" id="{00000000-0008-0000-0000-0000FFCF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34</xdr:row>
      <xdr:rowOff>0</xdr:rowOff>
    </xdr:from>
    <xdr:to>
      <xdr:col>10</xdr:col>
      <xdr:colOff>504825</xdr:colOff>
      <xdr:row>34</xdr:row>
      <xdr:rowOff>0</xdr:rowOff>
    </xdr:to>
    <xdr:graphicFrame macro="">
      <xdr:nvGraphicFramePr>
        <xdr:cNvPr id="4182016" name="Chart 22">
          <a:extLst>
            <a:ext uri="{FF2B5EF4-FFF2-40B4-BE49-F238E27FC236}">
              <a16:creationId xmlns:a16="http://schemas.microsoft.com/office/drawing/2014/main" id="{00000000-0008-0000-0000-000000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34</xdr:row>
      <xdr:rowOff>0</xdr:rowOff>
    </xdr:from>
    <xdr:to>
      <xdr:col>10</xdr:col>
      <xdr:colOff>457200</xdr:colOff>
      <xdr:row>34</xdr:row>
      <xdr:rowOff>0</xdr:rowOff>
    </xdr:to>
    <xdr:graphicFrame macro="">
      <xdr:nvGraphicFramePr>
        <xdr:cNvPr id="4182017" name="Chart 23">
          <a:extLst>
            <a:ext uri="{FF2B5EF4-FFF2-40B4-BE49-F238E27FC236}">
              <a16:creationId xmlns:a16="http://schemas.microsoft.com/office/drawing/2014/main" id="{00000000-0008-0000-0000-000001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30480</xdr:rowOff>
    </xdr:from>
    <xdr:to>
      <xdr:col>18</xdr:col>
      <xdr:colOff>262890</xdr:colOff>
      <xdr:row>32</xdr:row>
      <xdr:rowOff>78105</xdr:rowOff>
    </xdr:to>
    <xdr:graphicFrame macro="">
      <xdr:nvGraphicFramePr>
        <xdr:cNvPr id="4182018" name="Chart 24">
          <a:extLst>
            <a:ext uri="{FF2B5EF4-FFF2-40B4-BE49-F238E27FC236}">
              <a16:creationId xmlns:a16="http://schemas.microsoft.com/office/drawing/2014/main" id="{00000000-0008-0000-0000-000002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34</xdr:row>
      <xdr:rowOff>135255</xdr:rowOff>
    </xdr:from>
    <xdr:to>
      <xdr:col>19</xdr:col>
      <xdr:colOff>114300</xdr:colOff>
      <xdr:row>53</xdr:row>
      <xdr:rowOff>102870</xdr:rowOff>
    </xdr:to>
    <xdr:graphicFrame macro="">
      <xdr:nvGraphicFramePr>
        <xdr:cNvPr id="4182019" name="Chart 25">
          <a:extLst>
            <a:ext uri="{FF2B5EF4-FFF2-40B4-BE49-F238E27FC236}">
              <a16:creationId xmlns:a16="http://schemas.microsoft.com/office/drawing/2014/main" id="{00000000-0008-0000-0000-000003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56</xdr:row>
      <xdr:rowOff>95250</xdr:rowOff>
    </xdr:from>
    <xdr:to>
      <xdr:col>19</xdr:col>
      <xdr:colOff>66675</xdr:colOff>
      <xdr:row>95</xdr:row>
      <xdr:rowOff>76200</xdr:rowOff>
    </xdr:to>
    <xdr:graphicFrame macro="">
      <xdr:nvGraphicFramePr>
        <xdr:cNvPr id="4182020" name="Chart 26">
          <a:extLst>
            <a:ext uri="{FF2B5EF4-FFF2-40B4-BE49-F238E27FC236}">
              <a16:creationId xmlns:a16="http://schemas.microsoft.com/office/drawing/2014/main" id="{00000000-0008-0000-0000-000004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97</xdr:row>
      <xdr:rowOff>93345</xdr:rowOff>
    </xdr:from>
    <xdr:to>
      <xdr:col>19</xdr:col>
      <xdr:colOff>55245</xdr:colOff>
      <xdr:row>141</xdr:row>
      <xdr:rowOff>64770</xdr:rowOff>
    </xdr:to>
    <xdr:graphicFrame macro="">
      <xdr:nvGraphicFramePr>
        <xdr:cNvPr id="4182021" name="Chart 32">
          <a:extLst>
            <a:ext uri="{FF2B5EF4-FFF2-40B4-BE49-F238E27FC236}">
              <a16:creationId xmlns:a16="http://schemas.microsoft.com/office/drawing/2014/main" id="{00000000-0008-0000-0000-000005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225</xdr:row>
      <xdr:rowOff>19050</xdr:rowOff>
    </xdr:from>
    <xdr:to>
      <xdr:col>18</xdr:col>
      <xdr:colOff>160020</xdr:colOff>
      <xdr:row>265</xdr:row>
      <xdr:rowOff>62865</xdr:rowOff>
    </xdr:to>
    <xdr:graphicFrame macro="">
      <xdr:nvGraphicFramePr>
        <xdr:cNvPr id="4182022" name="Chart 37">
          <a:extLst>
            <a:ext uri="{FF2B5EF4-FFF2-40B4-BE49-F238E27FC236}">
              <a16:creationId xmlns:a16="http://schemas.microsoft.com/office/drawing/2014/main" id="{00000000-0008-0000-0000-000006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334</xdr:row>
      <xdr:rowOff>17145</xdr:rowOff>
    </xdr:from>
    <xdr:to>
      <xdr:col>19</xdr:col>
      <xdr:colOff>0</xdr:colOff>
      <xdr:row>377</xdr:row>
      <xdr:rowOff>11430</xdr:rowOff>
    </xdr:to>
    <xdr:graphicFrame macro="">
      <xdr:nvGraphicFramePr>
        <xdr:cNvPr id="4182023" name="Chart 48">
          <a:extLst>
            <a:ext uri="{FF2B5EF4-FFF2-40B4-BE49-F238E27FC236}">
              <a16:creationId xmlns:a16="http://schemas.microsoft.com/office/drawing/2014/main" id="{00000000-0008-0000-0000-000007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379</xdr:row>
      <xdr:rowOff>142875</xdr:rowOff>
    </xdr:from>
    <xdr:to>
      <xdr:col>19</xdr:col>
      <xdr:colOff>24765</xdr:colOff>
      <xdr:row>418</xdr:row>
      <xdr:rowOff>135255</xdr:rowOff>
    </xdr:to>
    <xdr:graphicFrame macro="">
      <xdr:nvGraphicFramePr>
        <xdr:cNvPr id="4182024" name="Chart 53">
          <a:extLst>
            <a:ext uri="{FF2B5EF4-FFF2-40B4-BE49-F238E27FC236}">
              <a16:creationId xmlns:a16="http://schemas.microsoft.com/office/drawing/2014/main" id="{00000000-0008-0000-0000-000008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423</xdr:row>
      <xdr:rowOff>140970</xdr:rowOff>
    </xdr:from>
    <xdr:to>
      <xdr:col>19</xdr:col>
      <xdr:colOff>102870</xdr:colOff>
      <xdr:row>464</xdr:row>
      <xdr:rowOff>68580</xdr:rowOff>
    </xdr:to>
    <xdr:graphicFrame macro="">
      <xdr:nvGraphicFramePr>
        <xdr:cNvPr id="4182025" name="Chart 54">
          <a:extLst>
            <a:ext uri="{FF2B5EF4-FFF2-40B4-BE49-F238E27FC236}">
              <a16:creationId xmlns:a16="http://schemas.microsoft.com/office/drawing/2014/main" id="{00000000-0008-0000-0000-000009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466</xdr:row>
      <xdr:rowOff>87630</xdr:rowOff>
    </xdr:from>
    <xdr:to>
      <xdr:col>19</xdr:col>
      <xdr:colOff>34290</xdr:colOff>
      <xdr:row>504</xdr:row>
      <xdr:rowOff>19050</xdr:rowOff>
    </xdr:to>
    <xdr:graphicFrame macro="">
      <xdr:nvGraphicFramePr>
        <xdr:cNvPr id="4182026" name="Chart 55">
          <a:extLst>
            <a:ext uri="{FF2B5EF4-FFF2-40B4-BE49-F238E27FC236}">
              <a16:creationId xmlns:a16="http://schemas.microsoft.com/office/drawing/2014/main" id="{00000000-0008-0000-0000-00000A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198</xdr:row>
      <xdr:rowOff>83820</xdr:rowOff>
    </xdr:from>
    <xdr:to>
      <xdr:col>19</xdr:col>
      <xdr:colOff>72390</xdr:colOff>
      <xdr:row>223</xdr:row>
      <xdr:rowOff>93345</xdr:rowOff>
    </xdr:to>
    <xdr:graphicFrame macro="">
      <xdr:nvGraphicFramePr>
        <xdr:cNvPr id="4182027" name="Chart 56">
          <a:extLst>
            <a:ext uri="{FF2B5EF4-FFF2-40B4-BE49-F238E27FC236}">
              <a16:creationId xmlns:a16="http://schemas.microsoft.com/office/drawing/2014/main" id="{00000000-0008-0000-0000-00000B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161925</xdr:colOff>
      <xdr:row>143</xdr:row>
      <xdr:rowOff>116205</xdr:rowOff>
    </xdr:from>
    <xdr:to>
      <xdr:col>18</xdr:col>
      <xdr:colOff>367665</xdr:colOff>
      <xdr:row>169</xdr:row>
      <xdr:rowOff>76200</xdr:rowOff>
    </xdr:to>
    <xdr:graphicFrame macro="">
      <xdr:nvGraphicFramePr>
        <xdr:cNvPr id="4182028" name="Chart 60">
          <a:extLst>
            <a:ext uri="{FF2B5EF4-FFF2-40B4-BE49-F238E27FC236}">
              <a16:creationId xmlns:a16="http://schemas.microsoft.com/office/drawing/2014/main" id="{00000000-0008-0000-0000-00000C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396240</xdr:colOff>
      <xdr:row>171</xdr:row>
      <xdr:rowOff>106680</xdr:rowOff>
    </xdr:from>
    <xdr:to>
      <xdr:col>16</xdr:col>
      <xdr:colOff>504825</xdr:colOff>
      <xdr:row>196</xdr:row>
      <xdr:rowOff>112395</xdr:rowOff>
    </xdr:to>
    <xdr:graphicFrame macro="">
      <xdr:nvGraphicFramePr>
        <xdr:cNvPr id="4182029" name="Chart 43">
          <a:extLst>
            <a:ext uri="{FF2B5EF4-FFF2-40B4-BE49-F238E27FC236}">
              <a16:creationId xmlns:a16="http://schemas.microsoft.com/office/drawing/2014/main" id="{00000000-0008-0000-0000-00000D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268</xdr:row>
      <xdr:rowOff>104775</xdr:rowOff>
    </xdr:from>
    <xdr:to>
      <xdr:col>18</xdr:col>
      <xdr:colOff>102870</xdr:colOff>
      <xdr:row>295</xdr:row>
      <xdr:rowOff>72390</xdr:rowOff>
    </xdr:to>
    <xdr:graphicFrame macro="">
      <xdr:nvGraphicFramePr>
        <xdr:cNvPr id="4182030" name="Chart 44">
          <a:extLst>
            <a:ext uri="{FF2B5EF4-FFF2-40B4-BE49-F238E27FC236}">
              <a16:creationId xmlns:a16="http://schemas.microsoft.com/office/drawing/2014/main" id="{00000000-0008-0000-0000-00000E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299</xdr:row>
      <xdr:rowOff>133350</xdr:rowOff>
    </xdr:from>
    <xdr:to>
      <xdr:col>17</xdr:col>
      <xdr:colOff>190500</xdr:colOff>
      <xdr:row>328</xdr:row>
      <xdr:rowOff>142875</xdr:rowOff>
    </xdr:to>
    <xdr:graphicFrame macro="">
      <xdr:nvGraphicFramePr>
        <xdr:cNvPr id="4182031" name="Chart 45">
          <a:extLst>
            <a:ext uri="{FF2B5EF4-FFF2-40B4-BE49-F238E27FC236}">
              <a16:creationId xmlns:a16="http://schemas.microsoft.com/office/drawing/2014/main" id="{00000000-0008-0000-0000-00000FD03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507</xdr:row>
      <xdr:rowOff>97155</xdr:rowOff>
    </xdr:from>
    <xdr:to>
      <xdr:col>19</xdr:col>
      <xdr:colOff>100965</xdr:colOff>
      <xdr:row>533</xdr:row>
      <xdr:rowOff>106680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536</xdr:row>
      <xdr:rowOff>120015</xdr:rowOff>
    </xdr:from>
    <xdr:to>
      <xdr:col>18</xdr:col>
      <xdr:colOff>249556</xdr:colOff>
      <xdr:row>561</xdr:row>
      <xdr:rowOff>100965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4A6C4A9A-872A-F451-83A2-F2A13372F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3"/>
  <sheetViews>
    <sheetView showZeros="0" tabSelected="1" zoomScaleNormal="100" workbookViewId="0">
      <selection activeCell="X549" sqref="X549"/>
    </sheetView>
  </sheetViews>
  <sheetFormatPr defaultColWidth="9.33203125" defaultRowHeight="13.2" outlineLevelRow="1" x14ac:dyDescent="0.25"/>
  <cols>
    <col min="1" max="1" width="27" style="1" customWidth="1"/>
    <col min="2" max="2" width="11.44140625" style="1" customWidth="1"/>
    <col min="3" max="3" width="13.109375" style="1" customWidth="1"/>
    <col min="4" max="4" width="11.33203125" style="1" customWidth="1"/>
    <col min="5" max="5" width="8.6640625" style="1" customWidth="1"/>
    <col min="6" max="8" width="8.33203125" style="1" customWidth="1"/>
    <col min="9" max="9" width="9.109375" style="1" customWidth="1"/>
    <col min="10" max="10" width="7.77734375" style="1" customWidth="1"/>
    <col min="11" max="11" width="12.6640625" style="1" bestFit="1" customWidth="1"/>
    <col min="12" max="12" width="9" style="1" customWidth="1"/>
    <col min="13" max="13" width="8.6640625" style="1" customWidth="1"/>
    <col min="14" max="14" width="8.44140625" style="1" customWidth="1"/>
    <col min="15" max="15" width="9.44140625" style="1" customWidth="1"/>
    <col min="16" max="19" width="7.77734375" style="1" customWidth="1"/>
    <col min="20" max="20" width="3.109375" style="1" customWidth="1"/>
    <col min="21" max="21" width="1.33203125" style="8" customWidth="1"/>
    <col min="22" max="22" width="9.33203125" style="1"/>
    <col min="23" max="23" width="9.33203125" style="2"/>
    <col min="24" max="16384" width="9.33203125" style="1"/>
  </cols>
  <sheetData>
    <row r="1" spans="1:23" s="8" customFormat="1" ht="5.25" customHeight="1" x14ac:dyDescent="0.25"/>
    <row r="2" spans="1:23" s="31" customFormat="1" ht="5.25" customHeight="1" x14ac:dyDescent="0.25">
      <c r="U2" s="8"/>
    </row>
    <row r="3" spans="1:23" s="31" customFormat="1" ht="9.75" customHeight="1" x14ac:dyDescent="0.25">
      <c r="U3" s="8"/>
    </row>
    <row r="4" spans="1:23" ht="102" customHeight="1" x14ac:dyDescent="0.25">
      <c r="A4" s="22"/>
      <c r="B4" s="22" t="s">
        <v>0</v>
      </c>
      <c r="C4" s="22" t="s">
        <v>1</v>
      </c>
      <c r="D4" s="52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3" s="2" customFormat="1" x14ac:dyDescent="0.25">
      <c r="A5" s="53">
        <v>1997</v>
      </c>
      <c r="B5" s="92">
        <v>19742</v>
      </c>
      <c r="C5" s="92">
        <v>14156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"/>
    </row>
    <row r="6" spans="1:23" s="2" customFormat="1" hidden="1" outlineLevel="1" x14ac:dyDescent="0.25">
      <c r="A6" s="53">
        <v>1998</v>
      </c>
      <c r="B6" s="92">
        <v>19935</v>
      </c>
      <c r="C6" s="92">
        <v>13850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0"/>
      <c r="V6" s="1"/>
    </row>
    <row r="7" spans="1:23" s="2" customFormat="1" hidden="1" outlineLevel="1" x14ac:dyDescent="0.25">
      <c r="A7" s="53">
        <v>1999</v>
      </c>
      <c r="B7" s="92">
        <v>21022</v>
      </c>
      <c r="C7" s="92">
        <v>15069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"/>
    </row>
    <row r="8" spans="1:23" s="3" customFormat="1" collapsed="1" x14ac:dyDescent="0.25">
      <c r="A8" s="53">
        <v>2000</v>
      </c>
      <c r="B8" s="92">
        <v>22269</v>
      </c>
      <c r="C8" s="92">
        <v>15894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1"/>
      <c r="V8" s="1"/>
      <c r="W8" s="4"/>
    </row>
    <row r="9" spans="1:23" hidden="1" outlineLevel="1" x14ac:dyDescent="0.25">
      <c r="A9" s="53">
        <v>2001</v>
      </c>
      <c r="B9" s="92">
        <v>23006</v>
      </c>
      <c r="C9" s="92">
        <v>16476</v>
      </c>
      <c r="D9" s="5"/>
      <c r="E9" s="5"/>
      <c r="F9" s="5"/>
      <c r="G9" s="5"/>
      <c r="H9" s="6"/>
    </row>
    <row r="10" spans="1:23" hidden="1" outlineLevel="1" x14ac:dyDescent="0.25">
      <c r="A10" s="53">
        <v>2002</v>
      </c>
      <c r="B10" s="92">
        <v>23772</v>
      </c>
      <c r="C10" s="92">
        <v>17171</v>
      </c>
      <c r="D10" s="5"/>
      <c r="E10" s="5"/>
      <c r="F10" s="5"/>
      <c r="G10" s="5"/>
      <c r="H10" s="6"/>
      <c r="J10" s="6"/>
    </row>
    <row r="11" spans="1:23" hidden="1" outlineLevel="1" x14ac:dyDescent="0.25">
      <c r="A11" s="53">
        <v>2003</v>
      </c>
      <c r="B11" s="92">
        <v>24585</v>
      </c>
      <c r="C11" s="92">
        <v>17738</v>
      </c>
      <c r="D11" s="5"/>
      <c r="E11" s="5"/>
      <c r="F11" s="5"/>
      <c r="G11" s="5"/>
      <c r="H11" s="6"/>
      <c r="J11" s="6"/>
    </row>
    <row r="12" spans="1:23" hidden="1" outlineLevel="1" x14ac:dyDescent="0.25">
      <c r="A12" s="53">
        <v>2004</v>
      </c>
      <c r="B12" s="92">
        <v>25539</v>
      </c>
      <c r="C12" s="92">
        <v>18566</v>
      </c>
      <c r="D12" s="5"/>
      <c r="E12" s="5"/>
      <c r="F12" s="5"/>
      <c r="G12" s="5"/>
      <c r="H12" s="6"/>
      <c r="J12" s="6"/>
    </row>
    <row r="13" spans="1:23" collapsed="1" x14ac:dyDescent="0.25">
      <c r="A13" s="81">
        <v>2005</v>
      </c>
      <c r="B13" s="93">
        <v>28573</v>
      </c>
      <c r="C13" s="93">
        <v>20130</v>
      </c>
      <c r="D13" s="5"/>
      <c r="E13" s="5"/>
      <c r="F13" s="5"/>
      <c r="G13" s="5"/>
      <c r="H13" s="6"/>
      <c r="J13" s="6"/>
    </row>
    <row r="14" spans="1:23" hidden="1" outlineLevel="1" x14ac:dyDescent="0.25">
      <c r="A14" s="81">
        <v>2006</v>
      </c>
      <c r="B14" s="93">
        <v>31707</v>
      </c>
      <c r="C14" s="93">
        <v>22242</v>
      </c>
      <c r="D14" s="5"/>
      <c r="E14" s="5"/>
      <c r="F14" s="5"/>
      <c r="G14" s="5"/>
      <c r="H14" s="6"/>
      <c r="J14" s="6"/>
    </row>
    <row r="15" spans="1:23" hidden="1" outlineLevel="1" x14ac:dyDescent="0.25">
      <c r="A15" s="81">
        <v>2007</v>
      </c>
      <c r="B15" s="93">
        <v>34687</v>
      </c>
      <c r="C15" s="93">
        <v>24415</v>
      </c>
      <c r="D15" s="5"/>
      <c r="E15" s="5"/>
      <c r="F15" s="5"/>
      <c r="G15" s="5"/>
      <c r="H15" s="6"/>
      <c r="J15" s="6"/>
    </row>
    <row r="16" spans="1:23" hidden="1" outlineLevel="1" x14ac:dyDescent="0.25">
      <c r="A16" s="81">
        <v>2008</v>
      </c>
      <c r="B16" s="93">
        <v>35496</v>
      </c>
      <c r="C16" s="93">
        <v>25208</v>
      </c>
      <c r="D16" s="5"/>
      <c r="E16" s="5"/>
      <c r="F16" s="5"/>
      <c r="G16" s="5"/>
      <c r="H16" s="6"/>
      <c r="J16" s="6"/>
    </row>
    <row r="17" spans="1:10" hidden="1" outlineLevel="1" x14ac:dyDescent="0.25">
      <c r="A17" s="81">
        <v>2009</v>
      </c>
      <c r="B17" s="93">
        <v>34327</v>
      </c>
      <c r="C17" s="93">
        <v>24871</v>
      </c>
      <c r="D17" s="5"/>
      <c r="E17" s="5"/>
      <c r="F17" s="5"/>
      <c r="G17" s="5"/>
      <c r="H17" s="6"/>
      <c r="J17" s="6"/>
    </row>
    <row r="18" spans="1:10" collapsed="1" x14ac:dyDescent="0.25">
      <c r="A18" s="81">
        <v>2010</v>
      </c>
      <c r="B18" s="93">
        <v>24333</v>
      </c>
      <c r="C18" s="93">
        <v>17784</v>
      </c>
      <c r="D18" s="5"/>
      <c r="E18" s="5"/>
      <c r="F18" s="5"/>
      <c r="G18" s="5"/>
      <c r="H18" s="6"/>
      <c r="J18" s="6"/>
    </row>
    <row r="19" spans="1:10" hidden="1" outlineLevel="1" x14ac:dyDescent="0.25">
      <c r="A19" s="81">
        <v>2011</v>
      </c>
      <c r="B19" s="93">
        <v>23595</v>
      </c>
      <c r="C19" s="93">
        <v>17195</v>
      </c>
      <c r="D19" s="5"/>
      <c r="E19" s="5"/>
      <c r="F19" s="5"/>
      <c r="G19" s="5"/>
      <c r="H19" s="6"/>
      <c r="J19" s="6"/>
    </row>
    <row r="20" spans="1:10" hidden="1" outlineLevel="1" x14ac:dyDescent="0.25">
      <c r="A20" s="81">
        <v>2012</v>
      </c>
      <c r="B20" s="93">
        <v>24071</v>
      </c>
      <c r="C20" s="93">
        <v>17305</v>
      </c>
      <c r="D20" s="5"/>
      <c r="E20" s="5"/>
      <c r="F20" s="5"/>
      <c r="G20" s="5"/>
      <c r="H20" s="6"/>
      <c r="J20" s="6"/>
    </row>
    <row r="21" spans="1:10" hidden="1" outlineLevel="1" x14ac:dyDescent="0.25">
      <c r="A21" s="82">
        <v>2013</v>
      </c>
      <c r="B21" s="73">
        <v>24521</v>
      </c>
      <c r="C21" s="73">
        <v>17593</v>
      </c>
      <c r="D21" s="5"/>
      <c r="E21" s="5"/>
      <c r="F21" s="5"/>
      <c r="G21" s="5"/>
      <c r="H21" s="6"/>
      <c r="J21" s="6"/>
    </row>
    <row r="22" spans="1:10" hidden="1" outlineLevel="1" x14ac:dyDescent="0.25">
      <c r="A22" s="83">
        <v>2014</v>
      </c>
      <c r="B22" s="74">
        <v>24942</v>
      </c>
      <c r="C22" s="74">
        <v>17973</v>
      </c>
      <c r="D22" s="5"/>
      <c r="E22" s="5"/>
      <c r="F22" s="5"/>
      <c r="G22" s="5"/>
      <c r="H22" s="6"/>
      <c r="J22" s="6"/>
    </row>
    <row r="23" spans="1:10" collapsed="1" x14ac:dyDescent="0.25">
      <c r="A23" s="75">
        <v>2015</v>
      </c>
      <c r="B23" s="74">
        <v>25624</v>
      </c>
      <c r="C23" s="74">
        <v>18536</v>
      </c>
      <c r="D23" s="5"/>
      <c r="E23" s="5"/>
      <c r="F23" s="5"/>
      <c r="G23" s="5"/>
      <c r="H23" s="6"/>
      <c r="J23" s="6"/>
    </row>
    <row r="24" spans="1:10" x14ac:dyDescent="0.25">
      <c r="A24" s="77">
        <v>2016</v>
      </c>
      <c r="B24" s="74">
        <v>25031</v>
      </c>
      <c r="C24" s="74">
        <v>18307</v>
      </c>
      <c r="D24" s="5"/>
      <c r="E24" s="5"/>
      <c r="F24" s="5"/>
      <c r="G24" s="5"/>
      <c r="H24" s="6"/>
      <c r="J24" s="6"/>
    </row>
    <row r="25" spans="1:10" x14ac:dyDescent="0.25">
      <c r="A25" s="77">
        <v>2017</v>
      </c>
      <c r="B25" s="74">
        <v>25982</v>
      </c>
      <c r="C25" s="74">
        <v>19012</v>
      </c>
      <c r="D25" s="5"/>
      <c r="E25" s="5"/>
      <c r="F25" s="5"/>
      <c r="G25" s="5"/>
      <c r="H25" s="6"/>
      <c r="J25" s="6"/>
    </row>
    <row r="26" spans="1:10" x14ac:dyDescent="0.25">
      <c r="A26" s="77">
        <v>2018</v>
      </c>
      <c r="B26" s="74">
        <v>26624</v>
      </c>
      <c r="C26" s="74">
        <v>19557</v>
      </c>
      <c r="D26" s="5"/>
      <c r="E26" s="5"/>
      <c r="F26" s="5"/>
      <c r="G26" s="5"/>
      <c r="H26" s="6"/>
      <c r="J26" s="6"/>
    </row>
    <row r="27" spans="1:10" ht="12.75" customHeight="1" x14ac:dyDescent="0.25">
      <c r="A27" s="77">
        <v>2019</v>
      </c>
      <c r="B27" s="74">
        <v>27737</v>
      </c>
      <c r="C27" s="74">
        <v>20425</v>
      </c>
    </row>
    <row r="28" spans="1:10" ht="12.75" customHeight="1" x14ac:dyDescent="0.25">
      <c r="A28" s="30">
        <v>2020</v>
      </c>
      <c r="B28" s="94">
        <v>28794</v>
      </c>
      <c r="C28" s="94">
        <v>21175</v>
      </c>
    </row>
    <row r="29" spans="1:10" ht="12.75" customHeight="1" x14ac:dyDescent="0.25">
      <c r="A29" s="30">
        <v>2021</v>
      </c>
      <c r="B29" s="94">
        <v>30287</v>
      </c>
      <c r="C29" s="94">
        <v>22045</v>
      </c>
    </row>
    <row r="30" spans="1:10" ht="12.75" customHeight="1" x14ac:dyDescent="0.25">
      <c r="A30" s="30">
        <v>2022</v>
      </c>
      <c r="B30" s="94">
        <v>30876</v>
      </c>
      <c r="C30" s="94">
        <v>22213</v>
      </c>
    </row>
    <row r="31" spans="1:10" x14ac:dyDescent="0.25">
      <c r="B31" s="94"/>
      <c r="C31" s="94"/>
    </row>
    <row r="32" spans="1:10" x14ac:dyDescent="0.25">
      <c r="B32" s="94"/>
      <c r="C32" s="94"/>
    </row>
    <row r="34" spans="1:23" s="8" customFormat="1" ht="5.25" customHeight="1" x14ac:dyDescent="0.25">
      <c r="W34" s="10"/>
    </row>
    <row r="36" spans="1:23" x14ac:dyDescent="0.25">
      <c r="A36" s="22"/>
      <c r="B36" s="22" t="s">
        <v>2</v>
      </c>
      <c r="C36" s="22" t="s">
        <v>3</v>
      </c>
      <c r="D36" s="22" t="s">
        <v>4</v>
      </c>
      <c r="E36" s="22" t="s">
        <v>5</v>
      </c>
      <c r="F36" s="54" t="s">
        <v>63</v>
      </c>
      <c r="G36" s="22" t="s">
        <v>6</v>
      </c>
      <c r="H36" s="22" t="s">
        <v>7</v>
      </c>
      <c r="I36" s="22" t="s">
        <v>8</v>
      </c>
      <c r="J36" s="54" t="s">
        <v>64</v>
      </c>
      <c r="K36" s="22" t="s">
        <v>9</v>
      </c>
    </row>
    <row r="37" spans="1:23" ht="39.6" x14ac:dyDescent="0.25">
      <c r="A37" s="22" t="s">
        <v>92</v>
      </c>
      <c r="B37" s="6">
        <v>553.79265515600571</v>
      </c>
      <c r="C37" s="6">
        <v>493.87929888808492</v>
      </c>
      <c r="D37" s="6">
        <v>440.84971464806597</v>
      </c>
      <c r="E37" s="6">
        <v>495.31329783354005</v>
      </c>
      <c r="F37" s="6">
        <v>517.167381974249</v>
      </c>
      <c r="G37" s="6">
        <v>549.84557644943118</v>
      </c>
      <c r="H37" s="6">
        <v>460.23133794419272</v>
      </c>
      <c r="I37" s="6">
        <v>540.29873379331264</v>
      </c>
      <c r="J37" s="6">
        <v>578.48129289351334</v>
      </c>
      <c r="K37" s="6">
        <v>519.5459511958237</v>
      </c>
    </row>
    <row r="38" spans="1:23" ht="52.8" x14ac:dyDescent="0.25">
      <c r="A38" s="22" t="s">
        <v>91</v>
      </c>
      <c r="B38" s="38">
        <v>368.79291006729659</v>
      </c>
      <c r="C38" s="55">
        <v>307.09988203232541</v>
      </c>
      <c r="D38" s="55">
        <v>330.8814204185162</v>
      </c>
      <c r="E38" s="6">
        <v>367.27697133270118</v>
      </c>
      <c r="F38" s="6">
        <v>360.51502145922746</v>
      </c>
      <c r="G38" s="6">
        <v>415.37980374525978</v>
      </c>
      <c r="H38" s="6">
        <v>331.10243262580497</v>
      </c>
      <c r="I38" s="6">
        <v>360.18651906892109</v>
      </c>
      <c r="J38" s="6">
        <v>387.20389639141018</v>
      </c>
      <c r="K38" s="6">
        <v>377.98955930557241</v>
      </c>
    </row>
    <row r="39" spans="1:23" x14ac:dyDescent="0.25">
      <c r="A39" s="22"/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23" x14ac:dyDescent="0.25">
      <c r="A40" s="22"/>
      <c r="B40" s="55"/>
      <c r="C40" s="55"/>
      <c r="D40" s="55"/>
      <c r="E40" s="55"/>
      <c r="F40" s="55"/>
      <c r="G40" s="55"/>
      <c r="H40" s="55"/>
      <c r="I40" s="55"/>
      <c r="J40" s="12"/>
      <c r="K40" s="12"/>
    </row>
    <row r="41" spans="1:23" x14ac:dyDescent="0.25">
      <c r="A41" s="29"/>
      <c r="C41" s="38"/>
      <c r="D41" s="38"/>
      <c r="E41" s="38"/>
      <c r="F41" s="38"/>
      <c r="G41" s="38"/>
      <c r="H41" s="38"/>
      <c r="I41" s="38"/>
    </row>
    <row r="42" spans="1:23" x14ac:dyDescent="0.25">
      <c r="A42" s="29"/>
      <c r="C42" s="38"/>
      <c r="D42" s="38"/>
      <c r="E42" s="38"/>
      <c r="F42" s="38"/>
      <c r="G42" s="38"/>
      <c r="H42" s="38"/>
      <c r="I42" s="38"/>
    </row>
    <row r="43" spans="1:23" x14ac:dyDescent="0.25">
      <c r="A43" s="29"/>
      <c r="C43" s="38"/>
      <c r="D43" s="38"/>
      <c r="E43" s="38"/>
      <c r="F43" s="38"/>
      <c r="G43" s="38"/>
      <c r="H43" s="38"/>
      <c r="I43" s="38"/>
    </row>
    <row r="44" spans="1:23" x14ac:dyDescent="0.25">
      <c r="A44" s="29"/>
      <c r="C44" s="38"/>
      <c r="D44" s="38"/>
      <c r="E44" s="38"/>
      <c r="F44" s="38"/>
      <c r="G44" s="38"/>
      <c r="H44" s="38"/>
      <c r="I44" s="38"/>
    </row>
    <row r="45" spans="1:23" x14ac:dyDescent="0.25">
      <c r="A45" s="29"/>
      <c r="C45" s="38"/>
      <c r="D45" s="38"/>
      <c r="E45" s="38"/>
      <c r="F45" s="38"/>
      <c r="G45" s="38"/>
      <c r="H45" s="38"/>
      <c r="I45" s="38"/>
    </row>
    <row r="56" spans="1:23" s="8" customFormat="1" ht="5.25" customHeight="1" x14ac:dyDescent="0.25">
      <c r="W56" s="10"/>
    </row>
    <row r="58" spans="1:23" x14ac:dyDescent="0.25">
      <c r="A58" s="12"/>
      <c r="B58" s="12" t="s">
        <v>10</v>
      </c>
      <c r="C58" s="12" t="s">
        <v>11</v>
      </c>
    </row>
    <row r="59" spans="1:23" x14ac:dyDescent="0.25">
      <c r="A59" s="30">
        <v>1996</v>
      </c>
      <c r="B59" s="5">
        <v>1.6</v>
      </c>
      <c r="C59" s="5">
        <v>1.3</v>
      </c>
    </row>
    <row r="60" spans="1:23" hidden="1" outlineLevel="1" x14ac:dyDescent="0.25">
      <c r="A60" s="30">
        <v>1997</v>
      </c>
      <c r="B60" s="5">
        <v>2.2999999999999998</v>
      </c>
      <c r="C60" s="5">
        <v>2.1</v>
      </c>
    </row>
    <row r="61" spans="1:23" hidden="1" outlineLevel="1" x14ac:dyDescent="0.25">
      <c r="A61" s="30">
        <v>1998</v>
      </c>
      <c r="B61" s="5">
        <v>2.2999999999999998</v>
      </c>
      <c r="C61" s="5">
        <v>2</v>
      </c>
    </row>
    <row r="62" spans="1:23" hidden="1" outlineLevel="1" x14ac:dyDescent="0.25">
      <c r="A62" s="30">
        <v>1999</v>
      </c>
      <c r="B62" s="5">
        <v>2.2999999999999998</v>
      </c>
      <c r="C62" s="5">
        <v>2</v>
      </c>
    </row>
    <row r="63" spans="1:23" collapsed="1" x14ac:dyDescent="0.25">
      <c r="A63" s="30">
        <v>2000</v>
      </c>
      <c r="B63" s="5">
        <v>3</v>
      </c>
      <c r="C63" s="5">
        <v>2.2999999999999998</v>
      </c>
    </row>
    <row r="64" spans="1:23" hidden="1" outlineLevel="1" x14ac:dyDescent="0.25">
      <c r="A64" s="30">
        <v>2001</v>
      </c>
      <c r="B64" s="5">
        <v>3.3</v>
      </c>
      <c r="C64" s="5">
        <v>2.5</v>
      </c>
    </row>
    <row r="65" spans="1:4" hidden="1" outlineLevel="1" x14ac:dyDescent="0.25">
      <c r="A65" s="30">
        <v>2002</v>
      </c>
      <c r="B65" s="5">
        <v>4.3</v>
      </c>
      <c r="C65" s="5">
        <v>3.4</v>
      </c>
    </row>
    <row r="66" spans="1:4" hidden="1" outlineLevel="1" x14ac:dyDescent="0.25">
      <c r="A66" s="30">
        <v>2003</v>
      </c>
      <c r="B66" s="5">
        <v>4.9000000000000004</v>
      </c>
      <c r="C66" s="5">
        <v>3.3</v>
      </c>
    </row>
    <row r="67" spans="1:4" hidden="1" outlineLevel="1" x14ac:dyDescent="0.25">
      <c r="A67" s="30">
        <v>2004</v>
      </c>
      <c r="B67" s="5">
        <v>4.5</v>
      </c>
      <c r="C67" s="5">
        <v>3.3</v>
      </c>
    </row>
    <row r="68" spans="1:4" collapsed="1" x14ac:dyDescent="0.25">
      <c r="A68" s="30">
        <v>2005</v>
      </c>
      <c r="B68" s="5">
        <v>4.5</v>
      </c>
      <c r="C68" s="5">
        <v>3.7</v>
      </c>
    </row>
    <row r="69" spans="1:4" hidden="1" outlineLevel="1" x14ac:dyDescent="0.25">
      <c r="A69" s="30">
        <v>2006</v>
      </c>
      <c r="B69" s="5">
        <v>4</v>
      </c>
      <c r="C69" s="5">
        <v>4.2</v>
      </c>
    </row>
    <row r="70" spans="1:4" hidden="1" outlineLevel="1" x14ac:dyDescent="0.25">
      <c r="A70" s="30">
        <v>2007</v>
      </c>
      <c r="B70" s="5">
        <v>4</v>
      </c>
      <c r="C70" s="5">
        <v>4</v>
      </c>
    </row>
    <row r="71" spans="1:4" hidden="1" outlineLevel="1" x14ac:dyDescent="0.25">
      <c r="A71" s="30">
        <v>2008</v>
      </c>
      <c r="B71" s="5">
        <v>4.2</v>
      </c>
      <c r="C71" s="5">
        <v>3.8</v>
      </c>
    </row>
    <row r="72" spans="1:4" hidden="1" outlineLevel="1" x14ac:dyDescent="0.25">
      <c r="A72" s="30">
        <v>2009</v>
      </c>
      <c r="B72" s="5">
        <v>4.4000000000000004</v>
      </c>
      <c r="C72" s="5">
        <v>3.3</v>
      </c>
    </row>
    <row r="73" spans="1:4" collapsed="1" x14ac:dyDescent="0.25">
      <c r="A73" s="30">
        <v>2010</v>
      </c>
      <c r="B73" s="5">
        <v>4.4000000000000004</v>
      </c>
      <c r="C73" s="5">
        <v>2.4</v>
      </c>
    </row>
    <row r="74" spans="1:4" hidden="1" outlineLevel="1" x14ac:dyDescent="0.25">
      <c r="A74" s="30">
        <v>2011</v>
      </c>
      <c r="B74" s="5">
        <v>4.9000000000000004</v>
      </c>
      <c r="C74" s="5">
        <v>4</v>
      </c>
    </row>
    <row r="75" spans="1:4" hidden="1" outlineLevel="1" x14ac:dyDescent="0.25">
      <c r="A75" s="30">
        <v>2012</v>
      </c>
      <c r="B75" s="5">
        <v>7.4</v>
      </c>
      <c r="C75" s="5">
        <v>4.5999999999999996</v>
      </c>
    </row>
    <row r="76" spans="1:4" hidden="1" outlineLevel="1" x14ac:dyDescent="0.25">
      <c r="A76" s="30">
        <v>2013</v>
      </c>
      <c r="B76" s="5">
        <v>4.84</v>
      </c>
      <c r="C76" s="5">
        <v>2.4</v>
      </c>
    </row>
    <row r="77" spans="1:4" hidden="1" outlineLevel="1" x14ac:dyDescent="0.25">
      <c r="A77" s="30">
        <v>2014</v>
      </c>
      <c r="B77" s="5">
        <v>5.29</v>
      </c>
      <c r="C77" s="5">
        <v>3.1</v>
      </c>
    </row>
    <row r="78" spans="1:4" collapsed="1" x14ac:dyDescent="0.25">
      <c r="A78" s="30">
        <v>2015</v>
      </c>
      <c r="B78" s="5">
        <v>5.5949999999999998</v>
      </c>
      <c r="C78" s="5">
        <v>3.5951179999999998</v>
      </c>
      <c r="D78" s="5"/>
    </row>
    <row r="79" spans="1:4" x14ac:dyDescent="0.25">
      <c r="A79" s="30">
        <v>2016</v>
      </c>
      <c r="B79" s="1">
        <v>5.7</v>
      </c>
      <c r="C79" s="1">
        <v>3.8</v>
      </c>
    </row>
    <row r="80" spans="1:4" x14ac:dyDescent="0.25">
      <c r="A80" s="30">
        <v>2017</v>
      </c>
      <c r="B80" s="1">
        <v>6.6</v>
      </c>
      <c r="C80" s="1">
        <v>4.3</v>
      </c>
    </row>
    <row r="81" spans="1:3" x14ac:dyDescent="0.25">
      <c r="A81" s="30">
        <v>2018</v>
      </c>
      <c r="B81" s="5">
        <v>7.54</v>
      </c>
      <c r="C81" s="5">
        <v>5.0179999999999998</v>
      </c>
    </row>
    <row r="82" spans="1:3" x14ac:dyDescent="0.25">
      <c r="A82" s="30">
        <v>2019</v>
      </c>
      <c r="B82" s="1">
        <v>7.3</v>
      </c>
      <c r="C82" s="1">
        <v>4.3</v>
      </c>
    </row>
    <row r="83" spans="1:3" x14ac:dyDescent="0.25">
      <c r="A83" s="30">
        <v>2020</v>
      </c>
      <c r="B83" s="1">
        <v>6.6</v>
      </c>
      <c r="C83" s="1">
        <v>3.4</v>
      </c>
    </row>
    <row r="84" spans="1:3" x14ac:dyDescent="0.25">
      <c r="A84" s="30">
        <v>2021</v>
      </c>
      <c r="B84" s="1">
        <v>7.1</v>
      </c>
      <c r="C84" s="1">
        <v>3.4</v>
      </c>
    </row>
    <row r="85" spans="1:3" x14ac:dyDescent="0.25">
      <c r="A85" s="30">
        <v>2022</v>
      </c>
      <c r="B85" s="1">
        <v>7.6</v>
      </c>
      <c r="C85" s="5">
        <v>3.54</v>
      </c>
    </row>
    <row r="95" spans="1:3" ht="6.75" customHeight="1" x14ac:dyDescent="0.25"/>
    <row r="96" spans="1:3" ht="8.25" customHeight="1" x14ac:dyDescent="0.25"/>
    <row r="97" spans="1:23" s="8" customFormat="1" ht="5.25" customHeight="1" x14ac:dyDescent="0.25">
      <c r="W97" s="10"/>
    </row>
    <row r="100" spans="1:23" x14ac:dyDescent="0.25">
      <c r="A100" s="76"/>
      <c r="B100" s="76" t="s">
        <v>14</v>
      </c>
      <c r="C100" s="76" t="s">
        <v>15</v>
      </c>
      <c r="D100" s="76" t="s">
        <v>16</v>
      </c>
    </row>
    <row r="101" spans="1:23" x14ac:dyDescent="0.25">
      <c r="A101" s="77">
        <v>1995</v>
      </c>
      <c r="B101" s="78">
        <v>1.4</v>
      </c>
      <c r="C101" s="78">
        <v>1.3</v>
      </c>
      <c r="D101" s="78">
        <v>0.2</v>
      </c>
    </row>
    <row r="102" spans="1:23" hidden="1" outlineLevel="1" x14ac:dyDescent="0.25">
      <c r="A102" s="77">
        <v>1996</v>
      </c>
      <c r="B102" s="78">
        <v>1.6</v>
      </c>
      <c r="C102" s="78">
        <v>1.3</v>
      </c>
      <c r="D102" s="78">
        <v>0.4</v>
      </c>
    </row>
    <row r="103" spans="1:23" hidden="1" outlineLevel="1" x14ac:dyDescent="0.25">
      <c r="A103" s="77">
        <v>1997</v>
      </c>
      <c r="B103" s="78">
        <v>2.2999999999999998</v>
      </c>
      <c r="C103" s="78">
        <v>1.8</v>
      </c>
      <c r="D103" s="78">
        <v>0.5</v>
      </c>
    </row>
    <row r="104" spans="1:23" hidden="1" outlineLevel="1" x14ac:dyDescent="0.25">
      <c r="A104" s="77">
        <v>1998</v>
      </c>
      <c r="B104" s="78">
        <v>2.2999999999999998</v>
      </c>
      <c r="C104" s="78">
        <v>1.8</v>
      </c>
      <c r="D104" s="78">
        <v>0.5</v>
      </c>
    </row>
    <row r="105" spans="1:23" hidden="1" outlineLevel="1" x14ac:dyDescent="0.25">
      <c r="A105" s="77">
        <v>1999</v>
      </c>
      <c r="B105" s="78">
        <v>2.2999999999999998</v>
      </c>
      <c r="C105" s="78">
        <v>2</v>
      </c>
      <c r="D105" s="78">
        <v>0.4</v>
      </c>
    </row>
    <row r="106" spans="1:23" collapsed="1" x14ac:dyDescent="0.25">
      <c r="A106" s="77">
        <v>2000</v>
      </c>
      <c r="B106" s="79">
        <v>3</v>
      </c>
      <c r="C106" s="78">
        <v>2.6</v>
      </c>
      <c r="D106" s="78">
        <v>0.4</v>
      </c>
    </row>
    <row r="107" spans="1:23" hidden="1" outlineLevel="1" x14ac:dyDescent="0.25">
      <c r="A107" s="77">
        <v>2001</v>
      </c>
      <c r="B107" s="78">
        <v>3.3</v>
      </c>
      <c r="C107" s="78">
        <v>2.8</v>
      </c>
      <c r="D107" s="78">
        <v>0.5</v>
      </c>
    </row>
    <row r="108" spans="1:23" hidden="1" outlineLevel="1" x14ac:dyDescent="0.25">
      <c r="A108" s="77">
        <v>2002</v>
      </c>
      <c r="B108" s="78">
        <v>4.3</v>
      </c>
      <c r="C108" s="78">
        <v>3.7</v>
      </c>
      <c r="D108" s="78">
        <v>0.6</v>
      </c>
    </row>
    <row r="109" spans="1:23" hidden="1" outlineLevel="1" x14ac:dyDescent="0.25">
      <c r="A109" s="77">
        <v>2003</v>
      </c>
      <c r="B109" s="78">
        <v>4.9000000000000004</v>
      </c>
      <c r="C109" s="78">
        <v>4.2</v>
      </c>
      <c r="D109" s="78">
        <v>0.6</v>
      </c>
    </row>
    <row r="110" spans="1:23" hidden="1" outlineLevel="1" x14ac:dyDescent="0.25">
      <c r="A110" s="77">
        <v>2004</v>
      </c>
      <c r="B110" s="78">
        <v>4.5</v>
      </c>
      <c r="C110" s="78">
        <v>3.8</v>
      </c>
      <c r="D110" s="78">
        <v>0.7</v>
      </c>
    </row>
    <row r="111" spans="1:23" collapsed="1" x14ac:dyDescent="0.25">
      <c r="A111" s="77">
        <v>2005</v>
      </c>
      <c r="B111" s="78">
        <v>4.5</v>
      </c>
      <c r="C111" s="78">
        <v>3.8</v>
      </c>
      <c r="D111" s="78">
        <v>0.7</v>
      </c>
    </row>
    <row r="112" spans="1:23" hidden="1" outlineLevel="1" x14ac:dyDescent="0.25">
      <c r="A112" s="77">
        <v>2006</v>
      </c>
      <c r="B112" s="78">
        <v>4</v>
      </c>
      <c r="C112" s="78">
        <v>3.4</v>
      </c>
      <c r="D112" s="78">
        <v>0.6</v>
      </c>
    </row>
    <row r="113" spans="1:4" hidden="1" outlineLevel="1" x14ac:dyDescent="0.25">
      <c r="A113" s="77">
        <v>2007</v>
      </c>
      <c r="B113" s="78">
        <v>4</v>
      </c>
      <c r="C113" s="78">
        <v>3.3</v>
      </c>
      <c r="D113" s="78">
        <v>0.8</v>
      </c>
    </row>
    <row r="114" spans="1:4" hidden="1" outlineLevel="1" x14ac:dyDescent="0.25">
      <c r="A114" s="77">
        <v>2008</v>
      </c>
      <c r="B114" s="78">
        <v>4.2</v>
      </c>
      <c r="C114" s="78">
        <v>3.6</v>
      </c>
      <c r="D114" s="78">
        <v>0.6</v>
      </c>
    </row>
    <row r="115" spans="1:4" hidden="1" outlineLevel="1" x14ac:dyDescent="0.25">
      <c r="A115" s="77">
        <v>2009</v>
      </c>
      <c r="B115" s="78">
        <v>4.4000000000000004</v>
      </c>
      <c r="C115" s="78">
        <v>3.8</v>
      </c>
      <c r="D115" s="78">
        <v>0.5</v>
      </c>
    </row>
    <row r="116" spans="1:4" ht="13.5" customHeight="1" collapsed="1" x14ac:dyDescent="0.25">
      <c r="A116" s="77">
        <v>2010</v>
      </c>
      <c r="B116" s="78">
        <v>4.4000000000000004</v>
      </c>
      <c r="C116" s="78">
        <v>3.7</v>
      </c>
      <c r="D116" s="78">
        <v>0.7</v>
      </c>
    </row>
    <row r="117" spans="1:4" hidden="1" outlineLevel="1" x14ac:dyDescent="0.25">
      <c r="A117" s="77">
        <v>2011</v>
      </c>
      <c r="B117" s="78">
        <v>4.9000000000000004</v>
      </c>
      <c r="C117" s="78">
        <v>3.7</v>
      </c>
      <c r="D117" s="78">
        <v>1.2</v>
      </c>
    </row>
    <row r="118" spans="1:4" hidden="1" outlineLevel="1" x14ac:dyDescent="0.25">
      <c r="A118" s="77">
        <v>2012</v>
      </c>
      <c r="B118" s="78">
        <v>7.4</v>
      </c>
      <c r="C118" s="78">
        <v>5.7</v>
      </c>
      <c r="D118" s="78">
        <v>1.7</v>
      </c>
    </row>
    <row r="119" spans="1:4" hidden="1" outlineLevel="1" x14ac:dyDescent="0.25">
      <c r="A119" s="77">
        <v>2013</v>
      </c>
      <c r="B119" s="78">
        <v>4.84</v>
      </c>
      <c r="C119" s="78">
        <v>3.7</v>
      </c>
      <c r="D119" s="78">
        <v>1.1000000000000001</v>
      </c>
    </row>
    <row r="120" spans="1:4" hidden="1" outlineLevel="1" x14ac:dyDescent="0.25">
      <c r="A120" s="77">
        <v>2014</v>
      </c>
      <c r="B120" s="78">
        <v>5.29</v>
      </c>
      <c r="C120" s="78">
        <v>4.3</v>
      </c>
      <c r="D120" s="78">
        <v>1</v>
      </c>
    </row>
    <row r="121" spans="1:4" collapsed="1" x14ac:dyDescent="0.25">
      <c r="A121" s="77">
        <v>2015</v>
      </c>
      <c r="B121" s="78">
        <v>5.5949999999999998</v>
      </c>
      <c r="C121" s="78">
        <v>4.681</v>
      </c>
      <c r="D121" s="78">
        <v>0.93100000000000005</v>
      </c>
    </row>
    <row r="122" spans="1:4" hidden="1" outlineLevel="1" x14ac:dyDescent="0.25">
      <c r="A122" s="77">
        <v>2016</v>
      </c>
      <c r="B122" s="78">
        <v>5.7</v>
      </c>
      <c r="C122" s="78">
        <v>5.0999999999999996</v>
      </c>
      <c r="D122" s="78">
        <v>0.6</v>
      </c>
    </row>
    <row r="123" spans="1:4" hidden="1" outlineLevel="1" x14ac:dyDescent="0.25">
      <c r="A123" s="77">
        <v>2017</v>
      </c>
      <c r="B123" s="78">
        <v>6.59</v>
      </c>
      <c r="C123" s="78">
        <v>5.8179999999999996</v>
      </c>
      <c r="D123" s="78">
        <v>0.77100000000000002</v>
      </c>
    </row>
    <row r="124" spans="1:4" hidden="1" outlineLevel="1" x14ac:dyDescent="0.25">
      <c r="A124" s="77">
        <v>2018</v>
      </c>
      <c r="B124" s="78">
        <v>7.5</v>
      </c>
      <c r="C124" s="78">
        <v>6.6</v>
      </c>
      <c r="D124" s="78">
        <v>0.9</v>
      </c>
    </row>
    <row r="125" spans="1:4" hidden="1" outlineLevel="1" x14ac:dyDescent="0.25">
      <c r="A125" s="77">
        <v>2019</v>
      </c>
      <c r="B125" s="78">
        <v>7.3</v>
      </c>
      <c r="C125" s="78">
        <v>6.4</v>
      </c>
      <c r="D125" s="78">
        <v>0.9</v>
      </c>
    </row>
    <row r="126" spans="1:4" collapsed="1" x14ac:dyDescent="0.25">
      <c r="A126" s="30">
        <v>2020</v>
      </c>
      <c r="B126" s="5">
        <v>6.6</v>
      </c>
      <c r="C126" s="5">
        <v>5.6</v>
      </c>
      <c r="D126" s="5">
        <v>1</v>
      </c>
    </row>
    <row r="127" spans="1:4" x14ac:dyDescent="0.25">
      <c r="A127" s="30">
        <v>2021</v>
      </c>
      <c r="B127" s="5">
        <v>7.1</v>
      </c>
      <c r="C127" s="5">
        <v>5.5</v>
      </c>
      <c r="D127" s="5">
        <v>1.6</v>
      </c>
    </row>
    <row r="128" spans="1:4" x14ac:dyDescent="0.25">
      <c r="A128" s="30">
        <v>2022</v>
      </c>
      <c r="B128" s="5">
        <v>7.61</v>
      </c>
      <c r="C128" s="5">
        <v>5.585</v>
      </c>
      <c r="D128" s="5">
        <v>2.024</v>
      </c>
    </row>
    <row r="129" spans="1:23" x14ac:dyDescent="0.25">
      <c r="A129" s="30"/>
      <c r="B129" s="5"/>
      <c r="C129" s="5"/>
      <c r="D129" s="5"/>
    </row>
    <row r="130" spans="1:23" x14ac:dyDescent="0.25">
      <c r="A130" s="30"/>
      <c r="B130" s="5"/>
      <c r="C130" s="5"/>
      <c r="D130" s="5"/>
    </row>
    <row r="131" spans="1:23" x14ac:dyDescent="0.25">
      <c r="A131" s="30"/>
      <c r="B131" s="5"/>
      <c r="C131" s="5"/>
      <c r="D131" s="5"/>
    </row>
    <row r="132" spans="1:23" x14ac:dyDescent="0.25">
      <c r="A132" s="30"/>
      <c r="B132" s="5"/>
      <c r="C132" s="5"/>
      <c r="D132" s="5"/>
    </row>
    <row r="133" spans="1:23" x14ac:dyDescent="0.25">
      <c r="A133" s="30"/>
      <c r="B133" s="5"/>
      <c r="C133" s="5"/>
      <c r="D133" s="5"/>
    </row>
    <row r="134" spans="1:23" x14ac:dyDescent="0.25">
      <c r="A134" s="30"/>
      <c r="B134" s="5"/>
      <c r="C134" s="5"/>
      <c r="D134" s="5"/>
    </row>
    <row r="135" spans="1:23" x14ac:dyDescent="0.25">
      <c r="A135" s="30"/>
      <c r="B135" s="5"/>
      <c r="C135" s="5"/>
      <c r="D135" s="5"/>
    </row>
    <row r="136" spans="1:23" x14ac:dyDescent="0.25">
      <c r="A136" s="30"/>
      <c r="B136" s="5"/>
      <c r="C136" s="5"/>
      <c r="D136" s="5"/>
    </row>
    <row r="137" spans="1:23" x14ac:dyDescent="0.25">
      <c r="A137" s="30"/>
      <c r="B137" s="5"/>
      <c r="C137" s="5"/>
      <c r="D137" s="5"/>
    </row>
    <row r="138" spans="1:23" x14ac:dyDescent="0.25">
      <c r="A138" s="30"/>
      <c r="B138" s="5"/>
      <c r="C138" s="5"/>
      <c r="D138" s="5"/>
    </row>
    <row r="139" spans="1:23" x14ac:dyDescent="0.25">
      <c r="A139" s="30"/>
      <c r="B139" s="5"/>
      <c r="C139" s="5"/>
      <c r="D139" s="5"/>
    </row>
    <row r="140" spans="1:23" x14ac:dyDescent="0.25">
      <c r="A140" s="30"/>
      <c r="B140" s="5"/>
      <c r="C140" s="5"/>
      <c r="D140" s="5"/>
    </row>
    <row r="143" spans="1:23" s="8" customFormat="1" ht="5.25" customHeight="1" x14ac:dyDescent="0.25">
      <c r="W143" s="10"/>
    </row>
    <row r="145" spans="1:6" x14ac:dyDescent="0.25">
      <c r="A145" s="96">
        <v>2022</v>
      </c>
      <c r="B145" s="24" t="s">
        <v>3</v>
      </c>
      <c r="C145" s="24" t="s">
        <v>7</v>
      </c>
      <c r="D145" s="24" t="s">
        <v>9</v>
      </c>
    </row>
    <row r="146" spans="1:6" x14ac:dyDescent="0.25">
      <c r="A146" s="23" t="s">
        <v>27</v>
      </c>
      <c r="B146" s="25">
        <v>61.7</v>
      </c>
      <c r="C146" s="25">
        <v>67.2</v>
      </c>
      <c r="D146" s="25">
        <v>34.9</v>
      </c>
      <c r="E146" s="2"/>
      <c r="F146" s="2"/>
    </row>
    <row r="147" spans="1:6" x14ac:dyDescent="0.25">
      <c r="A147" s="23" t="s">
        <v>28</v>
      </c>
      <c r="B147" s="25">
        <v>6.2</v>
      </c>
      <c r="C147" s="25">
        <v>4.2</v>
      </c>
      <c r="D147" s="25">
        <v>45.9</v>
      </c>
      <c r="E147" s="2"/>
      <c r="F147" s="2"/>
    </row>
    <row r="148" spans="1:6" x14ac:dyDescent="0.25">
      <c r="A148" s="23" t="s">
        <v>29</v>
      </c>
      <c r="B148" s="25">
        <v>32.1</v>
      </c>
      <c r="C148" s="25">
        <v>28.6</v>
      </c>
      <c r="D148" s="25">
        <v>19.2</v>
      </c>
      <c r="E148" s="2"/>
      <c r="F148" s="2"/>
    </row>
    <row r="149" spans="1:6" x14ac:dyDescent="0.25">
      <c r="A149" s="23"/>
      <c r="B149" s="9"/>
      <c r="C149" s="9"/>
      <c r="D149" s="9"/>
    </row>
    <row r="150" spans="1:6" x14ac:dyDescent="0.25">
      <c r="A150" s="23"/>
      <c r="B150" s="9"/>
      <c r="C150" s="9"/>
      <c r="D150" s="25"/>
    </row>
    <row r="151" spans="1:6" x14ac:dyDescent="0.25">
      <c r="A151" s="23"/>
      <c r="B151" s="9"/>
      <c r="C151" s="9"/>
      <c r="D151" s="9"/>
    </row>
    <row r="152" spans="1:6" x14ac:dyDescent="0.25">
      <c r="A152" s="23"/>
      <c r="B152" s="9"/>
      <c r="C152" s="9"/>
      <c r="D152" s="25"/>
    </row>
    <row r="153" spans="1:6" x14ac:dyDescent="0.25">
      <c r="A153" s="23"/>
      <c r="B153" s="26"/>
      <c r="C153" s="9"/>
      <c r="D153" s="9"/>
    </row>
    <row r="154" spans="1:6" x14ac:dyDescent="0.25">
      <c r="A154" s="23"/>
      <c r="B154" s="9"/>
      <c r="C154" s="9"/>
      <c r="D154" s="9"/>
    </row>
    <row r="171" spans="2:23" s="8" customFormat="1" ht="5.25" customHeight="1" x14ac:dyDescent="0.25">
      <c r="W171" s="10"/>
    </row>
    <row r="173" spans="2:23" x14ac:dyDescent="0.25">
      <c r="B173" s="12"/>
      <c r="C173" s="56" t="s">
        <v>90</v>
      </c>
      <c r="L173" s="29"/>
      <c r="M173" s="29"/>
      <c r="N173" s="29"/>
      <c r="O173" s="29"/>
      <c r="P173" s="29"/>
      <c r="Q173" s="29"/>
      <c r="R173" s="29"/>
      <c r="S173" s="29"/>
      <c r="T173" s="29"/>
    </row>
    <row r="174" spans="2:23" x14ac:dyDescent="0.25">
      <c r="B174" s="12" t="s">
        <v>65</v>
      </c>
      <c r="C174" s="5">
        <v>3.9</v>
      </c>
      <c r="D174" s="5"/>
    </row>
    <row r="175" spans="2:23" x14ac:dyDescent="0.25">
      <c r="B175" s="12" t="s">
        <v>12</v>
      </c>
      <c r="C175" s="5">
        <f>4.7+3.4</f>
        <v>8.1</v>
      </c>
      <c r="D175" s="5"/>
    </row>
    <row r="176" spans="2:23" x14ac:dyDescent="0.25">
      <c r="B176" s="12" t="s">
        <v>58</v>
      </c>
      <c r="C176" s="5">
        <v>19.899999999999999</v>
      </c>
      <c r="D176" s="5"/>
    </row>
    <row r="177" spans="2:4" x14ac:dyDescent="0.25">
      <c r="B177" s="12" t="s">
        <v>66</v>
      </c>
      <c r="C177" s="5">
        <v>42.2</v>
      </c>
      <c r="D177" s="5"/>
    </row>
    <row r="178" spans="2:4" x14ac:dyDescent="0.25">
      <c r="B178" s="12" t="s">
        <v>67</v>
      </c>
      <c r="C178" s="5">
        <v>10.3</v>
      </c>
      <c r="D178" s="5"/>
    </row>
    <row r="179" spans="2:4" x14ac:dyDescent="0.25">
      <c r="B179" s="12" t="s">
        <v>13</v>
      </c>
      <c r="C179" s="5">
        <f>6.4+2+1.9+1.6+1.4+1.1+0.8+0.3+0.1</f>
        <v>15.600000000000001</v>
      </c>
      <c r="D179" s="5"/>
    </row>
    <row r="180" spans="2:4" x14ac:dyDescent="0.25">
      <c r="C180" s="5">
        <f>SUM(C174:C179)</f>
        <v>100</v>
      </c>
      <c r="D180" s="5"/>
    </row>
    <row r="181" spans="2:4" x14ac:dyDescent="0.25">
      <c r="B181" s="12"/>
      <c r="C181" s="13"/>
    </row>
    <row r="182" spans="2:4" x14ac:dyDescent="0.25">
      <c r="B182" s="12"/>
      <c r="C182" s="13"/>
    </row>
    <row r="194" spans="1:23" x14ac:dyDescent="0.25">
      <c r="B194" s="5"/>
    </row>
    <row r="195" spans="1:23" x14ac:dyDescent="0.25">
      <c r="B195" s="5"/>
    </row>
    <row r="196" spans="1:23" x14ac:dyDescent="0.25">
      <c r="B196" s="5"/>
    </row>
    <row r="198" spans="1:23" s="8" customFormat="1" ht="5.25" customHeight="1" x14ac:dyDescent="0.25">
      <c r="W198" s="10"/>
    </row>
    <row r="200" spans="1:23" x14ac:dyDescent="0.25">
      <c r="A200" s="14"/>
      <c r="B200" s="15" t="s">
        <v>3</v>
      </c>
      <c r="C200" s="15" t="s">
        <v>7</v>
      </c>
      <c r="D200" s="15" t="s">
        <v>9</v>
      </c>
      <c r="E200" s="15" t="s">
        <v>17</v>
      </c>
    </row>
    <row r="201" spans="1:23" x14ac:dyDescent="0.25">
      <c r="A201" s="14" t="s">
        <v>18</v>
      </c>
      <c r="B201" s="69">
        <v>16.3</v>
      </c>
      <c r="C201" s="69">
        <v>5.585</v>
      </c>
      <c r="D201" s="69">
        <v>9.9</v>
      </c>
      <c r="E201" s="69">
        <v>1.9</v>
      </c>
    </row>
    <row r="202" spans="1:23" x14ac:dyDescent="0.25">
      <c r="A202" s="14" t="s">
        <v>19</v>
      </c>
      <c r="B202" s="69">
        <v>7.2</v>
      </c>
      <c r="C202" s="69">
        <v>2.024</v>
      </c>
      <c r="D202" s="69">
        <v>4.9000000000000004</v>
      </c>
      <c r="E202" s="69">
        <v>0.3</v>
      </c>
    </row>
    <row r="203" spans="1:23" x14ac:dyDescent="0.25">
      <c r="B203" s="5">
        <f>B201/SUM(B201:B202)*100</f>
        <v>69.361702127659569</v>
      </c>
      <c r="C203" s="5">
        <f t="shared" ref="C203:E203" si="0">C201/SUM(C201:C202)*100</f>
        <v>73.399921146011309</v>
      </c>
      <c r="D203" s="5">
        <f t="shared" si="0"/>
        <v>66.891891891891888</v>
      </c>
      <c r="E203" s="5">
        <f t="shared" si="0"/>
        <v>86.36363636363636</v>
      </c>
    </row>
    <row r="204" spans="1:23" x14ac:dyDescent="0.25">
      <c r="B204" s="5">
        <f>100-B203</f>
        <v>30.638297872340431</v>
      </c>
      <c r="C204" s="5">
        <f>100-C203</f>
        <v>26.600078853988691</v>
      </c>
      <c r="D204" s="5">
        <f>100-D203</f>
        <v>33.108108108108112</v>
      </c>
      <c r="E204" s="5">
        <f>100-E203</f>
        <v>13.63636363636364</v>
      </c>
    </row>
    <row r="225" spans="1:23" s="8" customFormat="1" ht="5.25" customHeight="1" x14ac:dyDescent="0.25">
      <c r="W225" s="10"/>
    </row>
    <row r="227" spans="1:23" x14ac:dyDescent="0.25">
      <c r="A227" s="39"/>
      <c r="B227" s="39" t="s">
        <v>20</v>
      </c>
      <c r="C227" s="12" t="s">
        <v>21</v>
      </c>
      <c r="D227" s="12" t="s">
        <v>22</v>
      </c>
      <c r="E227" s="12" t="s">
        <v>23</v>
      </c>
      <c r="F227" s="39"/>
      <c r="G227" s="39"/>
      <c r="H227" s="39"/>
      <c r="I227" s="39"/>
      <c r="J227" s="39"/>
      <c r="K227" s="12"/>
      <c r="L227" s="12"/>
      <c r="M227" s="12"/>
      <c r="N227" s="12"/>
      <c r="O227" s="12"/>
    </row>
    <row r="228" spans="1:23" x14ac:dyDescent="0.25">
      <c r="A228" s="12">
        <v>1997</v>
      </c>
      <c r="B228" s="13">
        <v>13</v>
      </c>
      <c r="C228" s="13">
        <v>8</v>
      </c>
      <c r="D228" s="12">
        <v>4.9000000000000004</v>
      </c>
      <c r="E228" s="12"/>
    </row>
    <row r="229" spans="1:23" hidden="1" outlineLevel="1" x14ac:dyDescent="0.25">
      <c r="A229" s="12">
        <v>1998</v>
      </c>
      <c r="B229" s="13">
        <v>13.3</v>
      </c>
      <c r="C229" s="13">
        <v>7.8</v>
      </c>
      <c r="D229" s="12">
        <v>5.5</v>
      </c>
      <c r="E229" s="12"/>
    </row>
    <row r="230" spans="1:23" hidden="1" outlineLevel="1" x14ac:dyDescent="0.25">
      <c r="A230" s="12">
        <v>1999</v>
      </c>
      <c r="B230" s="13">
        <v>17.3</v>
      </c>
      <c r="C230" s="13">
        <v>8.1</v>
      </c>
      <c r="D230" s="12">
        <v>5.9</v>
      </c>
      <c r="E230" s="12">
        <v>3.3</v>
      </c>
    </row>
    <row r="231" spans="1:23" collapsed="1" x14ac:dyDescent="0.25">
      <c r="A231" s="12">
        <v>2000</v>
      </c>
      <c r="B231" s="13">
        <v>20.399999999999999</v>
      </c>
      <c r="C231" s="13">
        <v>10.199999999999999</v>
      </c>
      <c r="D231" s="12">
        <v>6.8</v>
      </c>
      <c r="E231" s="12">
        <v>3.4</v>
      </c>
    </row>
    <row r="232" spans="1:23" hidden="1" outlineLevel="1" x14ac:dyDescent="0.25">
      <c r="A232" s="12">
        <v>2001</v>
      </c>
      <c r="B232" s="13">
        <v>21</v>
      </c>
      <c r="C232" s="13">
        <v>10.7</v>
      </c>
      <c r="D232" s="12">
        <v>6.9</v>
      </c>
      <c r="E232" s="12">
        <v>3.4</v>
      </c>
    </row>
    <row r="233" spans="1:23" hidden="1" outlineLevel="1" x14ac:dyDescent="0.25">
      <c r="A233" s="12">
        <v>2002</v>
      </c>
      <c r="B233" s="13">
        <v>23.9</v>
      </c>
      <c r="C233" s="13">
        <v>11.9</v>
      </c>
      <c r="D233" s="12">
        <v>8.5</v>
      </c>
      <c r="E233" s="12">
        <v>3.5</v>
      </c>
    </row>
    <row r="234" spans="1:23" hidden="1" outlineLevel="1" x14ac:dyDescent="0.25">
      <c r="A234" s="12">
        <v>2003</v>
      </c>
      <c r="B234" s="13">
        <v>24.6</v>
      </c>
      <c r="C234" s="13">
        <v>12.2</v>
      </c>
      <c r="D234" s="12">
        <v>8.6</v>
      </c>
      <c r="E234" s="12">
        <v>3.7</v>
      </c>
    </row>
    <row r="235" spans="1:23" hidden="1" outlineLevel="1" x14ac:dyDescent="0.25">
      <c r="A235" s="12">
        <v>2004</v>
      </c>
      <c r="B235" s="13">
        <v>25.1</v>
      </c>
      <c r="C235" s="13">
        <v>12.5</v>
      </c>
      <c r="D235" s="12">
        <v>8.6999999999999993</v>
      </c>
      <c r="E235" s="12">
        <v>3.9</v>
      </c>
    </row>
    <row r="236" spans="1:23" collapsed="1" x14ac:dyDescent="0.25">
      <c r="A236" s="12">
        <v>2005</v>
      </c>
      <c r="B236" s="13">
        <v>25</v>
      </c>
      <c r="C236" s="13">
        <v>12.5</v>
      </c>
      <c r="D236" s="12">
        <v>8.8000000000000007</v>
      </c>
      <c r="E236" s="12">
        <v>3.7</v>
      </c>
    </row>
    <row r="237" spans="1:23" hidden="1" outlineLevel="1" x14ac:dyDescent="0.25">
      <c r="A237" s="12">
        <v>2006</v>
      </c>
      <c r="B237" s="13">
        <v>24.8</v>
      </c>
      <c r="C237" s="13">
        <v>12.3</v>
      </c>
      <c r="D237" s="12">
        <v>9.1999999999999993</v>
      </c>
      <c r="E237" s="12">
        <v>3.3</v>
      </c>
    </row>
    <row r="238" spans="1:23" hidden="1" outlineLevel="1" x14ac:dyDescent="0.25">
      <c r="A238" s="12">
        <v>2007</v>
      </c>
      <c r="B238" s="13">
        <v>24.4</v>
      </c>
      <c r="C238" s="13">
        <v>13.1</v>
      </c>
      <c r="D238" s="12">
        <v>8.4</v>
      </c>
      <c r="E238" s="12">
        <v>2.9</v>
      </c>
    </row>
    <row r="239" spans="1:23" hidden="1" outlineLevel="1" x14ac:dyDescent="0.25">
      <c r="A239" s="12">
        <v>2008</v>
      </c>
      <c r="B239" s="13">
        <v>24.2</v>
      </c>
      <c r="C239" s="13">
        <v>14.7</v>
      </c>
      <c r="D239" s="12">
        <v>7.5</v>
      </c>
      <c r="E239" s="12">
        <v>2</v>
      </c>
    </row>
    <row r="240" spans="1:23" hidden="1" outlineLevel="1" x14ac:dyDescent="0.25">
      <c r="A240" s="12">
        <v>2009</v>
      </c>
      <c r="B240" s="13">
        <v>21.3</v>
      </c>
      <c r="C240" s="13">
        <v>13.4</v>
      </c>
      <c r="D240" s="12">
        <v>6.1</v>
      </c>
      <c r="E240" s="12">
        <v>1.8</v>
      </c>
    </row>
    <row r="241" spans="1:5" collapsed="1" x14ac:dyDescent="0.25">
      <c r="A241" s="12">
        <v>2010</v>
      </c>
      <c r="B241" s="13">
        <v>16.8</v>
      </c>
      <c r="C241" s="13">
        <v>12.7</v>
      </c>
      <c r="D241" s="12">
        <v>2.7</v>
      </c>
      <c r="E241" s="12">
        <v>1.4</v>
      </c>
    </row>
    <row r="242" spans="1:5" hidden="1" outlineLevel="1" x14ac:dyDescent="0.25">
      <c r="A242" s="12">
        <v>2011</v>
      </c>
      <c r="B242" s="13">
        <v>16.7</v>
      </c>
      <c r="C242" s="13">
        <v>13</v>
      </c>
      <c r="D242" s="12">
        <v>2.4</v>
      </c>
      <c r="E242" s="12">
        <v>1.3</v>
      </c>
    </row>
    <row r="243" spans="1:5" hidden="1" outlineLevel="1" x14ac:dyDescent="0.25">
      <c r="A243" s="12">
        <v>2012</v>
      </c>
      <c r="B243" s="12">
        <v>13.8</v>
      </c>
      <c r="C243" s="13">
        <v>11.003678000000001</v>
      </c>
      <c r="D243" s="13">
        <v>2.7509199999999998</v>
      </c>
      <c r="E243" s="12"/>
    </row>
    <row r="244" spans="1:5" hidden="1" outlineLevel="1" x14ac:dyDescent="0.25">
      <c r="A244" s="12">
        <v>2013</v>
      </c>
      <c r="B244" s="13">
        <v>12.429</v>
      </c>
      <c r="C244" s="13">
        <v>9.262632</v>
      </c>
      <c r="D244" s="13">
        <v>3.1659489999999999</v>
      </c>
      <c r="E244" s="12"/>
    </row>
    <row r="245" spans="1:5" hidden="1" outlineLevel="1" x14ac:dyDescent="0.25">
      <c r="A245" s="12">
        <v>2014</v>
      </c>
      <c r="B245" s="13">
        <v>15.206</v>
      </c>
      <c r="C245" s="13">
        <v>11.487772</v>
      </c>
      <c r="D245" s="13">
        <v>3.7185540000000001</v>
      </c>
      <c r="E245" s="12"/>
    </row>
    <row r="246" spans="1:5" hidden="1" outlineLevel="1" collapsed="1" x14ac:dyDescent="0.25">
      <c r="A246" s="12">
        <v>2015</v>
      </c>
      <c r="B246" s="12">
        <v>14.1</v>
      </c>
      <c r="C246" s="12"/>
      <c r="D246" s="12"/>
      <c r="E246" s="12"/>
    </row>
    <row r="247" spans="1:5" hidden="1" outlineLevel="1" x14ac:dyDescent="0.25">
      <c r="A247" s="12">
        <v>2016</v>
      </c>
      <c r="B247" s="13">
        <v>13.243814</v>
      </c>
      <c r="C247" s="12"/>
      <c r="D247" s="12"/>
      <c r="E247" s="12"/>
    </row>
    <row r="248" spans="1:5" hidden="1" outlineLevel="1" x14ac:dyDescent="0.25">
      <c r="A248" s="12">
        <v>2017</v>
      </c>
      <c r="B248" s="13">
        <v>13.025924</v>
      </c>
      <c r="C248" s="12"/>
      <c r="D248" s="12"/>
      <c r="E248" s="12"/>
    </row>
    <row r="249" spans="1:5" hidden="1" outlineLevel="1" x14ac:dyDescent="0.25">
      <c r="A249" s="12">
        <v>2018</v>
      </c>
      <c r="B249" s="13">
        <v>12.389828</v>
      </c>
      <c r="C249" s="12"/>
      <c r="D249" s="12"/>
      <c r="E249" s="12"/>
    </row>
    <row r="250" spans="1:5" hidden="1" outlineLevel="1" x14ac:dyDescent="0.25">
      <c r="A250" s="12">
        <v>2019</v>
      </c>
      <c r="B250" s="12">
        <v>13.6</v>
      </c>
      <c r="C250" s="12"/>
      <c r="D250" s="12"/>
      <c r="E250" s="12"/>
    </row>
    <row r="251" spans="1:5" collapsed="1" x14ac:dyDescent="0.25">
      <c r="A251" s="1">
        <v>2020</v>
      </c>
      <c r="B251" s="1">
        <v>9.6</v>
      </c>
    </row>
    <row r="252" spans="1:5" x14ac:dyDescent="0.25">
      <c r="A252" s="1">
        <v>2021</v>
      </c>
      <c r="B252" s="5">
        <v>7.3292919999999997</v>
      </c>
    </row>
    <row r="253" spans="1:5" x14ac:dyDescent="0.25">
      <c r="A253" s="1">
        <v>2022</v>
      </c>
      <c r="B253" s="5">
        <v>10.07924</v>
      </c>
    </row>
    <row r="268" spans="1:23" s="8" customFormat="1" ht="6" customHeight="1" x14ac:dyDescent="0.25">
      <c r="W268" s="10"/>
    </row>
    <row r="269" spans="1:23" s="49" customFormat="1" ht="12" customHeight="1" x14ac:dyDescent="0.25">
      <c r="U269" s="8"/>
      <c r="W269" s="50"/>
    </row>
    <row r="270" spans="1:23" s="49" customFormat="1" ht="12" customHeight="1" x14ac:dyDescent="0.25">
      <c r="U270" s="8"/>
      <c r="W270" s="50"/>
    </row>
    <row r="271" spans="1:23" s="49" customFormat="1" ht="12" customHeight="1" x14ac:dyDescent="0.25">
      <c r="A271" s="57"/>
      <c r="B271" s="58" t="s">
        <v>59</v>
      </c>
      <c r="C271" s="27"/>
      <c r="D271" s="27"/>
      <c r="E271" s="27"/>
      <c r="F271" s="27"/>
      <c r="G271" s="27"/>
      <c r="U271" s="8"/>
      <c r="W271" s="50"/>
    </row>
    <row r="272" spans="1:23" s="49" customFormat="1" ht="12" customHeight="1" x14ac:dyDescent="0.25">
      <c r="A272" s="84">
        <v>2005</v>
      </c>
      <c r="B272" s="97">
        <v>13698</v>
      </c>
      <c r="U272" s="8"/>
      <c r="W272" s="50"/>
    </row>
    <row r="273" spans="1:23" s="49" customFormat="1" ht="12" hidden="1" customHeight="1" outlineLevel="1" x14ac:dyDescent="0.25">
      <c r="A273" s="84">
        <v>2008</v>
      </c>
      <c r="B273" s="97">
        <v>733</v>
      </c>
      <c r="U273" s="8"/>
      <c r="W273" s="50"/>
    </row>
    <row r="274" spans="1:23" s="49" customFormat="1" ht="12" hidden="1" customHeight="1" outlineLevel="1" x14ac:dyDescent="0.25">
      <c r="A274" s="84">
        <v>2009</v>
      </c>
      <c r="B274" s="97">
        <v>19951</v>
      </c>
      <c r="U274" s="8"/>
      <c r="W274" s="50"/>
    </row>
    <row r="275" spans="1:23" s="49" customFormat="1" ht="12" customHeight="1" collapsed="1" x14ac:dyDescent="0.25">
      <c r="A275" s="84">
        <v>2010</v>
      </c>
      <c r="B275" s="97">
        <v>10302</v>
      </c>
      <c r="U275" s="8"/>
      <c r="W275" s="50"/>
    </row>
    <row r="276" spans="1:23" s="49" customFormat="1" ht="12" hidden="1" customHeight="1" outlineLevel="1" x14ac:dyDescent="0.25">
      <c r="A276" s="84">
        <v>2011</v>
      </c>
      <c r="B276" s="97">
        <v>19280</v>
      </c>
      <c r="U276" s="8"/>
      <c r="W276" s="50"/>
    </row>
    <row r="277" spans="1:23" s="49" customFormat="1" ht="12" hidden="1" customHeight="1" outlineLevel="1" x14ac:dyDescent="0.25">
      <c r="A277" s="84">
        <v>2012</v>
      </c>
      <c r="B277" s="97">
        <v>33242</v>
      </c>
      <c r="U277" s="8"/>
      <c r="W277" s="50"/>
    </row>
    <row r="278" spans="1:23" s="49" customFormat="1" ht="12" hidden="1" customHeight="1" outlineLevel="1" x14ac:dyDescent="0.25">
      <c r="A278" s="84">
        <v>2013</v>
      </c>
      <c r="B278" s="97">
        <v>42607</v>
      </c>
      <c r="U278" s="8"/>
      <c r="W278" s="50"/>
    </row>
    <row r="279" spans="1:23" s="49" customFormat="1" ht="12" hidden="1" customHeight="1" outlineLevel="1" x14ac:dyDescent="0.25">
      <c r="A279" s="84">
        <v>2014</v>
      </c>
      <c r="B279" s="97">
        <v>42305</v>
      </c>
      <c r="U279" s="8"/>
      <c r="W279" s="50"/>
    </row>
    <row r="280" spans="1:23" s="49" customFormat="1" ht="12" customHeight="1" collapsed="1" x14ac:dyDescent="0.25">
      <c r="A280" s="85">
        <v>2015</v>
      </c>
      <c r="B280" s="97">
        <v>39782</v>
      </c>
      <c r="U280" s="8"/>
      <c r="W280" s="50"/>
    </row>
    <row r="281" spans="1:23" s="49" customFormat="1" ht="12" customHeight="1" outlineLevel="1" x14ac:dyDescent="0.25">
      <c r="A281" s="86">
        <v>2016</v>
      </c>
      <c r="B281" s="98">
        <v>32992</v>
      </c>
      <c r="U281" s="8"/>
      <c r="W281" s="50"/>
    </row>
    <row r="282" spans="1:23" s="49" customFormat="1" ht="12" customHeight="1" outlineLevel="1" x14ac:dyDescent="0.25">
      <c r="A282" s="86">
        <v>2017</v>
      </c>
      <c r="B282" s="98">
        <v>41111</v>
      </c>
      <c r="U282" s="8"/>
      <c r="W282" s="50"/>
    </row>
    <row r="283" spans="1:23" s="49" customFormat="1" ht="12" customHeight="1" outlineLevel="1" x14ac:dyDescent="0.25">
      <c r="A283" s="84">
        <v>2018</v>
      </c>
      <c r="B283" s="97">
        <v>46713</v>
      </c>
      <c r="U283" s="8"/>
      <c r="W283" s="50"/>
    </row>
    <row r="284" spans="1:23" s="49" customFormat="1" ht="12" customHeight="1" outlineLevel="1" x14ac:dyDescent="0.25">
      <c r="A284" s="84">
        <v>2019</v>
      </c>
      <c r="B284" s="97">
        <v>39987</v>
      </c>
      <c r="U284" s="8"/>
      <c r="W284" s="50"/>
    </row>
    <row r="285" spans="1:23" s="49" customFormat="1" ht="12" customHeight="1" x14ac:dyDescent="0.25">
      <c r="A285" s="84">
        <v>2020</v>
      </c>
      <c r="B285" s="97">
        <v>31731</v>
      </c>
      <c r="U285" s="8"/>
      <c r="W285" s="50"/>
    </row>
    <row r="286" spans="1:23" s="49" customFormat="1" ht="12" customHeight="1" x14ac:dyDescent="0.25">
      <c r="A286" s="84">
        <v>2021</v>
      </c>
      <c r="B286" s="97">
        <v>44576</v>
      </c>
      <c r="U286" s="8"/>
      <c r="W286" s="50"/>
    </row>
    <row r="287" spans="1:23" s="49" customFormat="1" ht="12" customHeight="1" x14ac:dyDescent="0.25">
      <c r="A287" s="84">
        <v>2022</v>
      </c>
      <c r="B287" s="97">
        <v>85422</v>
      </c>
      <c r="U287" s="8"/>
      <c r="W287" s="50"/>
    </row>
    <row r="288" spans="1:23" s="49" customFormat="1" ht="12" customHeight="1" x14ac:dyDescent="0.25">
      <c r="A288" s="48"/>
      <c r="B288" s="48"/>
      <c r="U288" s="8"/>
      <c r="W288" s="50"/>
    </row>
    <row r="289" spans="1:23" s="49" customFormat="1" ht="12" customHeight="1" x14ac:dyDescent="0.25">
      <c r="A289" s="48"/>
      <c r="B289" s="48"/>
      <c r="U289" s="8"/>
      <c r="W289" s="50"/>
    </row>
    <row r="290" spans="1:23" s="49" customFormat="1" ht="12" customHeight="1" x14ac:dyDescent="0.25">
      <c r="A290" s="48"/>
      <c r="B290" s="48"/>
      <c r="U290" s="8"/>
      <c r="W290" s="50"/>
    </row>
    <row r="291" spans="1:23" s="49" customFormat="1" ht="12" customHeight="1" x14ac:dyDescent="0.25">
      <c r="A291" s="48"/>
      <c r="B291" s="48"/>
      <c r="U291" s="8"/>
      <c r="W291" s="50"/>
    </row>
    <row r="292" spans="1:23" s="49" customFormat="1" ht="12" customHeight="1" x14ac:dyDescent="0.25">
      <c r="A292" s="48"/>
      <c r="B292" s="48"/>
      <c r="U292" s="8"/>
      <c r="W292" s="50"/>
    </row>
    <row r="293" spans="1:23" s="49" customFormat="1" ht="12" customHeight="1" x14ac:dyDescent="0.25">
      <c r="A293" s="48"/>
      <c r="B293" s="48"/>
      <c r="U293" s="8"/>
      <c r="W293" s="50"/>
    </row>
    <row r="294" spans="1:23" s="49" customFormat="1" ht="12" customHeight="1" x14ac:dyDescent="0.25">
      <c r="A294" s="48"/>
      <c r="B294" s="48"/>
      <c r="U294" s="8"/>
      <c r="W294" s="50"/>
    </row>
    <row r="295" spans="1:23" s="49" customFormat="1" ht="12" customHeight="1" x14ac:dyDescent="0.25">
      <c r="U295" s="8"/>
      <c r="W295" s="50"/>
    </row>
    <row r="296" spans="1:23" s="49" customFormat="1" ht="12" customHeight="1" x14ac:dyDescent="0.25">
      <c r="U296" s="8"/>
      <c r="W296" s="50"/>
    </row>
    <row r="297" spans="1:23" s="49" customFormat="1" ht="12" customHeight="1" x14ac:dyDescent="0.25">
      <c r="U297" s="8"/>
      <c r="W297" s="50"/>
    </row>
    <row r="299" spans="1:23" s="8" customFormat="1" ht="7.5" customHeight="1" x14ac:dyDescent="0.25">
      <c r="W299" s="10"/>
    </row>
    <row r="300" spans="1:23" s="31" customFormat="1" ht="12" customHeight="1" x14ac:dyDescent="0.25">
      <c r="U300" s="8"/>
      <c r="W300" s="51"/>
    </row>
    <row r="301" spans="1:23" s="31" customFormat="1" ht="12" customHeight="1" x14ac:dyDescent="0.25">
      <c r="U301" s="8"/>
      <c r="W301" s="51"/>
    </row>
    <row r="302" spans="1:23" s="31" customFormat="1" ht="12" customHeight="1" x14ac:dyDescent="0.25">
      <c r="A302" s="16"/>
      <c r="B302" s="17" t="s">
        <v>60</v>
      </c>
      <c r="C302" s="17" t="s">
        <v>61</v>
      </c>
      <c r="D302" s="18" t="s">
        <v>62</v>
      </c>
      <c r="E302" s="27"/>
      <c r="F302" s="27"/>
      <c r="G302" s="27"/>
      <c r="U302" s="8"/>
      <c r="W302" s="51"/>
    </row>
    <row r="303" spans="1:23" s="31" customFormat="1" ht="12" customHeight="1" x14ac:dyDescent="0.25">
      <c r="A303" s="59">
        <v>2006</v>
      </c>
      <c r="B303" s="31">
        <v>31828</v>
      </c>
      <c r="C303" s="31">
        <v>16628</v>
      </c>
      <c r="D303" s="31">
        <v>15200</v>
      </c>
      <c r="U303" s="8"/>
      <c r="W303" s="51"/>
    </row>
    <row r="304" spans="1:23" s="31" customFormat="1" ht="12" hidden="1" customHeight="1" outlineLevel="1" x14ac:dyDescent="0.25">
      <c r="A304" s="59">
        <v>2007</v>
      </c>
      <c r="B304" s="31">
        <v>59902</v>
      </c>
      <c r="C304" s="31">
        <v>31638</v>
      </c>
      <c r="D304" s="31">
        <v>28264</v>
      </c>
      <c r="U304" s="8"/>
      <c r="W304" s="51"/>
    </row>
    <row r="305" spans="1:23" s="31" customFormat="1" ht="12" hidden="1" customHeight="1" outlineLevel="1" x14ac:dyDescent="0.25">
      <c r="A305" s="59">
        <v>2008</v>
      </c>
      <c r="B305" s="31">
        <v>51276</v>
      </c>
      <c r="C305" s="31">
        <v>26196</v>
      </c>
      <c r="D305" s="31">
        <v>25080</v>
      </c>
      <c r="U305" s="8"/>
      <c r="W305" s="51"/>
    </row>
    <row r="306" spans="1:23" s="31" customFormat="1" ht="12" hidden="1" customHeight="1" outlineLevel="1" x14ac:dyDescent="0.25">
      <c r="A306" s="59">
        <v>2009</v>
      </c>
      <c r="B306" s="31">
        <v>32149</v>
      </c>
      <c r="C306" s="31">
        <v>15328</v>
      </c>
      <c r="D306" s="31">
        <v>16821</v>
      </c>
      <c r="U306" s="8"/>
      <c r="W306" s="51"/>
    </row>
    <row r="307" spans="1:23" s="31" customFormat="1" ht="12" customHeight="1" collapsed="1" x14ac:dyDescent="0.25">
      <c r="A307" s="59">
        <v>2010</v>
      </c>
      <c r="B307" s="31">
        <v>14807</v>
      </c>
      <c r="C307" s="31">
        <v>6602</v>
      </c>
      <c r="D307" s="31">
        <v>8205</v>
      </c>
      <c r="U307" s="8"/>
      <c r="W307" s="51"/>
    </row>
    <row r="308" spans="1:23" s="31" customFormat="1" ht="12" hidden="1" customHeight="1" outlineLevel="1" x14ac:dyDescent="0.25">
      <c r="A308" s="59">
        <v>2011</v>
      </c>
      <c r="B308" s="31">
        <v>10028</v>
      </c>
      <c r="C308" s="31">
        <v>6405</v>
      </c>
      <c r="D308" s="31">
        <v>3623</v>
      </c>
      <c r="U308" s="8"/>
      <c r="W308" s="51"/>
    </row>
    <row r="309" spans="1:23" s="31" customFormat="1" ht="12" hidden="1" customHeight="1" outlineLevel="1" x14ac:dyDescent="0.25">
      <c r="A309" s="59">
        <v>2012</v>
      </c>
      <c r="B309" s="31">
        <v>10567</v>
      </c>
      <c r="C309" s="31">
        <v>6886</v>
      </c>
      <c r="D309" s="31">
        <v>3681</v>
      </c>
      <c r="U309" s="8"/>
      <c r="W309" s="51"/>
    </row>
    <row r="310" spans="1:23" s="31" customFormat="1" ht="12" hidden="1" customHeight="1" outlineLevel="1" x14ac:dyDescent="0.25">
      <c r="A310" s="59">
        <v>2013</v>
      </c>
      <c r="B310" s="31">
        <f t="shared" ref="B310:B316" si="1">C310+D310</f>
        <v>9521</v>
      </c>
      <c r="C310" s="31">
        <v>6169</v>
      </c>
      <c r="D310" s="31">
        <v>3352</v>
      </c>
      <c r="U310" s="8"/>
      <c r="W310" s="51"/>
    </row>
    <row r="311" spans="1:23" s="31" customFormat="1" ht="12" hidden="1" customHeight="1" outlineLevel="1" x14ac:dyDescent="0.25">
      <c r="A311" s="59">
        <v>2014</v>
      </c>
      <c r="B311" s="31">
        <f t="shared" si="1"/>
        <v>7374</v>
      </c>
      <c r="C311" s="31">
        <v>4555</v>
      </c>
      <c r="D311" s="31">
        <v>2819</v>
      </c>
      <c r="U311" s="8"/>
      <c r="W311" s="51"/>
    </row>
    <row r="312" spans="1:23" s="31" customFormat="1" ht="12" customHeight="1" collapsed="1" x14ac:dyDescent="0.25">
      <c r="A312" s="59">
        <v>2015</v>
      </c>
      <c r="B312" s="31">
        <f t="shared" si="1"/>
        <v>6597</v>
      </c>
      <c r="C312" s="31">
        <v>3673</v>
      </c>
      <c r="D312" s="31">
        <v>2924</v>
      </c>
      <c r="U312" s="8"/>
      <c r="W312" s="51"/>
    </row>
    <row r="313" spans="1:23" s="31" customFormat="1" ht="12" customHeight="1" x14ac:dyDescent="0.25">
      <c r="A313" s="59">
        <v>2016</v>
      </c>
      <c r="B313" s="31">
        <f t="shared" si="1"/>
        <v>7155</v>
      </c>
      <c r="C313" s="31">
        <v>3316</v>
      </c>
      <c r="D313" s="31">
        <v>3839</v>
      </c>
      <c r="U313" s="8"/>
      <c r="W313" s="51"/>
    </row>
    <row r="314" spans="1:23" s="31" customFormat="1" ht="12" customHeight="1" x14ac:dyDescent="0.25">
      <c r="A314" s="70">
        <v>2017</v>
      </c>
      <c r="B314" s="31">
        <f t="shared" si="1"/>
        <v>7430</v>
      </c>
      <c r="C314" s="31">
        <v>3316</v>
      </c>
      <c r="D314" s="31">
        <v>4114</v>
      </c>
      <c r="U314" s="8"/>
      <c r="W314" s="51"/>
    </row>
    <row r="315" spans="1:23" s="31" customFormat="1" ht="12" customHeight="1" x14ac:dyDescent="0.25">
      <c r="A315" s="59">
        <v>2018</v>
      </c>
      <c r="B315" s="31">
        <f t="shared" si="1"/>
        <v>8399</v>
      </c>
      <c r="C315" s="31">
        <v>4348</v>
      </c>
      <c r="D315" s="31">
        <v>4051</v>
      </c>
      <c r="U315" s="8"/>
      <c r="W315" s="51"/>
    </row>
    <row r="316" spans="1:23" s="31" customFormat="1" ht="12" customHeight="1" x14ac:dyDescent="0.25">
      <c r="A316" s="59">
        <v>2019</v>
      </c>
      <c r="B316" s="31">
        <f t="shared" si="1"/>
        <v>11875</v>
      </c>
      <c r="C316" s="31">
        <v>6328</v>
      </c>
      <c r="D316" s="31">
        <v>5547</v>
      </c>
      <c r="U316" s="8"/>
      <c r="W316" s="51"/>
    </row>
    <row r="317" spans="1:23" s="31" customFormat="1" ht="12" customHeight="1" x14ac:dyDescent="0.25">
      <c r="U317" s="8"/>
      <c r="W317" s="51"/>
    </row>
    <row r="318" spans="1:23" s="31" customFormat="1" ht="12" customHeight="1" x14ac:dyDescent="0.25">
      <c r="U318" s="8"/>
      <c r="W318" s="51"/>
    </row>
    <row r="319" spans="1:23" s="31" customFormat="1" ht="12" customHeight="1" x14ac:dyDescent="0.25">
      <c r="U319" s="8"/>
      <c r="W319" s="51"/>
    </row>
    <row r="320" spans="1:23" s="31" customFormat="1" ht="12" customHeight="1" x14ac:dyDescent="0.25">
      <c r="U320" s="8"/>
      <c r="W320" s="51"/>
    </row>
    <row r="321" spans="1:23" s="31" customFormat="1" ht="12" customHeight="1" x14ac:dyDescent="0.25">
      <c r="U321" s="8"/>
      <c r="W321" s="51"/>
    </row>
    <row r="322" spans="1:23" s="31" customFormat="1" ht="12" customHeight="1" x14ac:dyDescent="0.25">
      <c r="U322" s="8"/>
      <c r="W322" s="51"/>
    </row>
    <row r="323" spans="1:23" s="31" customFormat="1" ht="12" customHeight="1" x14ac:dyDescent="0.25">
      <c r="U323" s="8"/>
      <c r="W323" s="51"/>
    </row>
    <row r="324" spans="1:23" s="31" customFormat="1" ht="12" customHeight="1" x14ac:dyDescent="0.25">
      <c r="U324" s="8"/>
      <c r="W324" s="51"/>
    </row>
    <row r="325" spans="1:23" s="31" customFormat="1" ht="12" customHeight="1" x14ac:dyDescent="0.25">
      <c r="U325" s="8"/>
      <c r="W325" s="51"/>
    </row>
    <row r="326" spans="1:23" s="31" customFormat="1" ht="12" customHeight="1" x14ac:dyDescent="0.25">
      <c r="U326" s="8"/>
      <c r="W326" s="51"/>
    </row>
    <row r="327" spans="1:23" s="31" customFormat="1" ht="12" customHeight="1" x14ac:dyDescent="0.25">
      <c r="U327" s="8"/>
      <c r="W327" s="51"/>
    </row>
    <row r="328" spans="1:23" s="31" customFormat="1" ht="12" customHeight="1" x14ac:dyDescent="0.25">
      <c r="U328" s="8"/>
      <c r="W328" s="51"/>
    </row>
    <row r="329" spans="1:23" s="31" customFormat="1" ht="12" customHeight="1" x14ac:dyDescent="0.25">
      <c r="U329" s="8"/>
      <c r="W329" s="51"/>
    </row>
    <row r="330" spans="1:23" s="31" customFormat="1" ht="12" customHeight="1" x14ac:dyDescent="0.25">
      <c r="U330" s="8"/>
      <c r="W330" s="51"/>
    </row>
    <row r="331" spans="1:23" s="8" customFormat="1" ht="7.5" customHeight="1" x14ac:dyDescent="0.25">
      <c r="W331" s="10"/>
    </row>
    <row r="332" spans="1:23" hidden="1" outlineLevel="1" x14ac:dyDescent="0.25"/>
    <row r="333" spans="1:23" hidden="1" outlineLevel="1" x14ac:dyDescent="0.25"/>
    <row r="334" spans="1:23" hidden="1" outlineLevel="1" x14ac:dyDescent="0.25"/>
    <row r="335" spans="1:23" collapsed="1" x14ac:dyDescent="0.25"/>
    <row r="336" spans="1:23" x14ac:dyDescent="0.25">
      <c r="A336" s="61"/>
      <c r="B336" s="61" t="s">
        <v>2</v>
      </c>
      <c r="C336" s="61" t="s">
        <v>3</v>
      </c>
      <c r="D336" s="61" t="s">
        <v>4</v>
      </c>
      <c r="E336" s="61" t="s">
        <v>5</v>
      </c>
      <c r="F336" s="54" t="s">
        <v>63</v>
      </c>
      <c r="G336" s="61" t="s">
        <v>6</v>
      </c>
      <c r="H336" s="61" t="s">
        <v>7</v>
      </c>
      <c r="I336" s="61" t="s">
        <v>8</v>
      </c>
      <c r="J336" s="54" t="s">
        <v>64</v>
      </c>
      <c r="K336" s="61" t="s">
        <v>9</v>
      </c>
    </row>
    <row r="337" spans="1:11" x14ac:dyDescent="0.25">
      <c r="A337" s="80">
        <v>1995</v>
      </c>
      <c r="B337" s="41">
        <v>131.18456574962354</v>
      </c>
      <c r="C337" s="41">
        <v>142.57267736134435</v>
      </c>
      <c r="D337" s="41">
        <v>110.3602104001598</v>
      </c>
      <c r="E337" s="41">
        <v>129.27216747037073</v>
      </c>
      <c r="F337" s="44"/>
      <c r="G337" s="41">
        <v>137.96479146623457</v>
      </c>
      <c r="H337" s="41">
        <v>116.185138275274</v>
      </c>
      <c r="I337" s="41">
        <v>123.92766331598582</v>
      </c>
      <c r="J337" s="44"/>
      <c r="K337" s="41">
        <v>163.19540474417616</v>
      </c>
    </row>
    <row r="338" spans="1:11" hidden="1" outlineLevel="1" x14ac:dyDescent="0.25">
      <c r="A338" s="80">
        <v>1996</v>
      </c>
      <c r="B338" s="41">
        <v>151.85716684121743</v>
      </c>
      <c r="C338" s="41">
        <v>161.01114568764004</v>
      </c>
      <c r="D338" s="41">
        <v>125.25099131021683</v>
      </c>
      <c r="E338" s="41">
        <v>148.25880462815508</v>
      </c>
      <c r="F338" s="44"/>
      <c r="G338" s="41">
        <v>167.68923087352971</v>
      </c>
      <c r="H338" s="41">
        <v>135.50614275560972</v>
      </c>
      <c r="I338" s="41">
        <v>139.47746883988495</v>
      </c>
      <c r="J338" s="44"/>
      <c r="K338" s="41">
        <v>184.71351212516859</v>
      </c>
    </row>
    <row r="339" spans="1:11" hidden="1" outlineLevel="1" x14ac:dyDescent="0.25">
      <c r="A339" s="80">
        <v>1997</v>
      </c>
      <c r="B339" s="41">
        <v>174.12848254142355</v>
      </c>
      <c r="C339" s="41">
        <v>179.46046520749502</v>
      </c>
      <c r="D339" s="41">
        <v>143.58904529284607</v>
      </c>
      <c r="E339" s="41">
        <v>176.37608861080579</v>
      </c>
      <c r="F339" s="44"/>
      <c r="G339" s="41">
        <v>206.52118622513862</v>
      </c>
      <c r="H339" s="41">
        <v>154.60844178539853</v>
      </c>
      <c r="I339" s="41">
        <v>163.34651746092996</v>
      </c>
      <c r="J339" s="44"/>
      <c r="K339" s="41">
        <v>206.21080663173265</v>
      </c>
    </row>
    <row r="340" spans="1:11" hidden="1" outlineLevel="1" x14ac:dyDescent="0.25">
      <c r="A340" s="80">
        <v>1998</v>
      </c>
      <c r="B340" s="41">
        <v>196.33477505518829</v>
      </c>
      <c r="C340" s="41">
        <v>203.29852344363567</v>
      </c>
      <c r="D340" s="41">
        <v>152.66454990131294</v>
      </c>
      <c r="E340" s="41">
        <v>178.60965579403975</v>
      </c>
      <c r="F340" s="44"/>
      <c r="G340" s="41">
        <v>229.26663840610428</v>
      </c>
      <c r="H340" s="41">
        <v>159.42992479328541</v>
      </c>
      <c r="I340" s="41">
        <v>174.19464803136185</v>
      </c>
      <c r="J340" s="44"/>
      <c r="K340" s="41">
        <v>225.40772532188842</v>
      </c>
    </row>
    <row r="341" spans="1:11" hidden="1" outlineLevel="1" x14ac:dyDescent="0.25">
      <c r="A341" s="80">
        <v>1999</v>
      </c>
      <c r="B341" s="41">
        <v>215.44736610171574</v>
      </c>
      <c r="C341" s="41">
        <v>220.60994161148292</v>
      </c>
      <c r="D341" s="41">
        <v>165.32698137721957</v>
      </c>
      <c r="E341" s="41">
        <v>190.83334508184009</v>
      </c>
      <c r="F341" s="44"/>
      <c r="G341" s="41">
        <v>253.93697443302472</v>
      </c>
      <c r="H341" s="41">
        <v>170.05669255032643</v>
      </c>
      <c r="I341" s="41">
        <v>189.83159503908078</v>
      </c>
      <c r="J341" s="44"/>
      <c r="K341" s="41">
        <v>242.2313498634438</v>
      </c>
    </row>
    <row r="342" spans="1:11" collapsed="1" x14ac:dyDescent="0.25">
      <c r="A342" s="80">
        <v>2000</v>
      </c>
      <c r="B342" s="41">
        <v>237</v>
      </c>
      <c r="C342" s="41">
        <v>247</v>
      </c>
      <c r="D342" s="41">
        <v>173</v>
      </c>
      <c r="E342" s="41">
        <v>225</v>
      </c>
      <c r="F342" s="44"/>
      <c r="G342" s="41">
        <v>285</v>
      </c>
      <c r="H342" s="41">
        <v>196</v>
      </c>
      <c r="I342" s="41">
        <v>209</v>
      </c>
      <c r="J342" s="44"/>
      <c r="K342" s="41">
        <v>269</v>
      </c>
    </row>
    <row r="343" spans="1:11" hidden="1" outlineLevel="1" x14ac:dyDescent="0.25">
      <c r="A343" s="80">
        <v>2001</v>
      </c>
      <c r="B343" s="41">
        <v>253</v>
      </c>
      <c r="C343" s="41">
        <v>268</v>
      </c>
      <c r="D343" s="41">
        <v>183</v>
      </c>
      <c r="E343" s="41">
        <v>233</v>
      </c>
      <c r="F343" s="44"/>
      <c r="G343" s="41">
        <v>301</v>
      </c>
      <c r="H343" s="41">
        <v>207</v>
      </c>
      <c r="I343" s="41">
        <v>223</v>
      </c>
      <c r="J343" s="44"/>
      <c r="K343" s="41">
        <v>277</v>
      </c>
    </row>
    <row r="344" spans="1:11" hidden="1" outlineLevel="1" x14ac:dyDescent="0.25">
      <c r="A344" s="80">
        <v>2002</v>
      </c>
      <c r="B344" s="41">
        <v>269</v>
      </c>
      <c r="C344" s="41">
        <v>290</v>
      </c>
      <c r="D344" s="41">
        <v>193</v>
      </c>
      <c r="E344" s="41">
        <v>245</v>
      </c>
      <c r="F344" s="44"/>
      <c r="G344" s="41">
        <v>316</v>
      </c>
      <c r="H344" s="41">
        <v>217</v>
      </c>
      <c r="I344" s="41">
        <v>235</v>
      </c>
      <c r="J344" s="44"/>
      <c r="K344" s="41">
        <v>282</v>
      </c>
    </row>
    <row r="345" spans="1:11" hidden="1" outlineLevel="1" x14ac:dyDescent="0.25">
      <c r="A345" s="80">
        <v>2003</v>
      </c>
      <c r="B345" s="41">
        <v>285</v>
      </c>
      <c r="C345" s="41">
        <v>310</v>
      </c>
      <c r="D345" s="41">
        <v>200</v>
      </c>
      <c r="E345" s="41">
        <v>259</v>
      </c>
      <c r="F345" s="44"/>
      <c r="G345" s="41">
        <v>331</v>
      </c>
      <c r="H345" s="41">
        <v>228</v>
      </c>
      <c r="I345" s="41">
        <v>244</v>
      </c>
      <c r="J345" s="44"/>
      <c r="K345" s="41">
        <v>289</v>
      </c>
    </row>
    <row r="346" spans="1:11" hidden="1" outlineLevel="1" x14ac:dyDescent="0.25">
      <c r="A346" s="80" t="s">
        <v>24</v>
      </c>
      <c r="B346" s="41">
        <v>305</v>
      </c>
      <c r="C346" s="41">
        <v>334</v>
      </c>
      <c r="D346" s="41">
        <v>210</v>
      </c>
      <c r="E346" s="41">
        <v>273</v>
      </c>
      <c r="F346" s="44"/>
      <c r="G346" s="41">
        <v>357</v>
      </c>
      <c r="H346" s="41">
        <v>239</v>
      </c>
      <c r="I346" s="41">
        <v>257</v>
      </c>
      <c r="J346" s="44"/>
      <c r="K346" s="41">
        <v>304</v>
      </c>
    </row>
    <row r="347" spans="1:11" collapsed="1" x14ac:dyDescent="0.25">
      <c r="A347" s="42">
        <v>2005</v>
      </c>
      <c r="B347" s="44">
        <v>333</v>
      </c>
      <c r="C347" s="44">
        <v>341</v>
      </c>
      <c r="D347" s="44">
        <v>233</v>
      </c>
      <c r="E347" s="44">
        <v>311</v>
      </c>
      <c r="F347" s="44"/>
      <c r="G347" s="44">
        <v>408</v>
      </c>
      <c r="H347" s="44">
        <v>268</v>
      </c>
      <c r="I347" s="44">
        <v>284</v>
      </c>
      <c r="J347" s="44"/>
      <c r="K347" s="44">
        <v>335</v>
      </c>
    </row>
    <row r="348" spans="1:11" hidden="1" outlineLevel="1" x14ac:dyDescent="0.25">
      <c r="A348" s="42">
        <v>2006</v>
      </c>
      <c r="B348" s="44">
        <v>372</v>
      </c>
      <c r="C348" s="44">
        <v>377</v>
      </c>
      <c r="D348" s="44">
        <v>261</v>
      </c>
      <c r="E348" s="44">
        <v>350</v>
      </c>
      <c r="F348" s="44"/>
      <c r="G348" s="44">
        <v>446</v>
      </c>
      <c r="H348" s="44">
        <v>300</v>
      </c>
      <c r="I348" s="44">
        <v>318</v>
      </c>
      <c r="J348" s="44"/>
      <c r="K348" s="44">
        <v>366</v>
      </c>
    </row>
    <row r="349" spans="1:11" hidden="1" outlineLevel="1" x14ac:dyDescent="0.25">
      <c r="A349" s="42">
        <v>2007</v>
      </c>
      <c r="B349" s="44">
        <v>413</v>
      </c>
      <c r="C349" s="44">
        <v>414</v>
      </c>
      <c r="D349" s="44">
        <v>289</v>
      </c>
      <c r="E349" s="44">
        <v>387</v>
      </c>
      <c r="F349" s="44"/>
      <c r="G349" s="44">
        <v>477</v>
      </c>
      <c r="H349" s="44">
        <v>333</v>
      </c>
      <c r="I349" s="44">
        <v>354</v>
      </c>
      <c r="J349" s="44"/>
      <c r="K349" s="44">
        <v>398</v>
      </c>
    </row>
    <row r="350" spans="1:11" hidden="1" outlineLevel="1" x14ac:dyDescent="0.25">
      <c r="A350" s="42">
        <v>2008</v>
      </c>
      <c r="B350" s="44">
        <v>431</v>
      </c>
      <c r="C350" s="44">
        <v>424</v>
      </c>
      <c r="D350" s="44">
        <v>307</v>
      </c>
      <c r="E350" s="44">
        <v>398</v>
      </c>
      <c r="F350" s="44"/>
      <c r="G350" s="44">
        <v>481</v>
      </c>
      <c r="H350" s="44">
        <v>348</v>
      </c>
      <c r="I350" s="44">
        <v>374</v>
      </c>
      <c r="J350" s="44"/>
      <c r="K350" s="44">
        <v>418</v>
      </c>
    </row>
    <row r="351" spans="1:11" hidden="1" outlineLevel="1" x14ac:dyDescent="0.25">
      <c r="A351" s="42">
        <v>2009</v>
      </c>
      <c r="B351" s="44">
        <v>426</v>
      </c>
      <c r="C351" s="44">
        <v>415</v>
      </c>
      <c r="D351" s="44">
        <v>311</v>
      </c>
      <c r="E351" s="44">
        <v>396</v>
      </c>
      <c r="F351" s="44"/>
      <c r="G351" s="44">
        <v>481</v>
      </c>
      <c r="H351" s="44">
        <v>346</v>
      </c>
      <c r="I351" s="44">
        <v>383</v>
      </c>
      <c r="J351" s="44"/>
      <c r="K351" s="44">
        <v>411</v>
      </c>
    </row>
    <row r="352" spans="1:11" collapsed="1" x14ac:dyDescent="0.25">
      <c r="A352" s="42">
        <v>2010</v>
      </c>
      <c r="B352" s="60">
        <v>307</v>
      </c>
      <c r="C352" s="60">
        <v>305</v>
      </c>
      <c r="D352" s="60">
        <v>239</v>
      </c>
      <c r="E352" s="60">
        <v>294</v>
      </c>
      <c r="F352" s="44"/>
      <c r="G352" s="60">
        <v>350</v>
      </c>
      <c r="H352" s="60">
        <v>254</v>
      </c>
      <c r="I352" s="60">
        <v>266</v>
      </c>
      <c r="J352" s="44"/>
      <c r="K352" s="60">
        <v>305</v>
      </c>
    </row>
    <row r="353" spans="1:11" hidden="1" outlineLevel="1" x14ac:dyDescent="0.25">
      <c r="A353" s="42">
        <v>2011</v>
      </c>
      <c r="B353" s="60">
        <v>299</v>
      </c>
      <c r="C353" s="60">
        <v>294</v>
      </c>
      <c r="D353" s="60">
        <v>240</v>
      </c>
      <c r="E353" s="60">
        <v>285</v>
      </c>
      <c r="F353" s="44"/>
      <c r="G353" s="60">
        <v>345</v>
      </c>
      <c r="H353" s="60">
        <v>249</v>
      </c>
      <c r="I353" s="60">
        <v>282</v>
      </c>
      <c r="J353" s="44"/>
      <c r="K353" s="60">
        <v>297.86171999999999</v>
      </c>
    </row>
    <row r="354" spans="1:11" hidden="1" outlineLevel="1" x14ac:dyDescent="0.25">
      <c r="A354" s="42">
        <v>2012</v>
      </c>
      <c r="B354" s="44">
        <v>305</v>
      </c>
      <c r="C354" s="44">
        <v>299</v>
      </c>
      <c r="D354" s="44">
        <v>250</v>
      </c>
      <c r="E354" s="44">
        <v>289</v>
      </c>
      <c r="F354" s="44">
        <v>253</v>
      </c>
      <c r="G354" s="44">
        <v>348</v>
      </c>
      <c r="H354" s="44">
        <v>255</v>
      </c>
      <c r="I354" s="44">
        <v>284</v>
      </c>
      <c r="J354" s="44">
        <v>327</v>
      </c>
      <c r="K354" s="44">
        <v>305</v>
      </c>
    </row>
    <row r="355" spans="1:11" hidden="1" outlineLevel="1" x14ac:dyDescent="0.25">
      <c r="A355" s="42">
        <v>2013</v>
      </c>
      <c r="B355" s="44">
        <v>317</v>
      </c>
      <c r="C355" s="44">
        <v>305</v>
      </c>
      <c r="D355" s="44">
        <v>261</v>
      </c>
      <c r="E355" s="44">
        <v>298</v>
      </c>
      <c r="F355" s="44">
        <v>266</v>
      </c>
      <c r="G355" s="44">
        <v>363</v>
      </c>
      <c r="H355" s="44">
        <v>264</v>
      </c>
      <c r="I355" s="44">
        <v>292</v>
      </c>
      <c r="J355" s="44">
        <v>338</v>
      </c>
      <c r="K355" s="44">
        <v>314</v>
      </c>
    </row>
    <row r="356" spans="1:11" hidden="1" outlineLevel="1" x14ac:dyDescent="0.25">
      <c r="A356" s="42">
        <v>2014</v>
      </c>
      <c r="B356" s="44">
        <v>331</v>
      </c>
      <c r="C356" s="44">
        <v>317</v>
      </c>
      <c r="D356" s="44">
        <v>269</v>
      </c>
      <c r="E356" s="44">
        <v>308</v>
      </c>
      <c r="F356" s="44">
        <v>278</v>
      </c>
      <c r="G356" s="44">
        <v>377</v>
      </c>
      <c r="H356" s="44">
        <v>271</v>
      </c>
      <c r="I356" s="44">
        <v>299</v>
      </c>
      <c r="J356" s="44">
        <v>348</v>
      </c>
      <c r="K356" s="44">
        <v>325</v>
      </c>
    </row>
    <row r="357" spans="1:11" collapsed="1" x14ac:dyDescent="0.25">
      <c r="A357" s="42">
        <v>2015</v>
      </c>
      <c r="B357" s="44">
        <v>344</v>
      </c>
      <c r="C357" s="44">
        <v>327</v>
      </c>
      <c r="D357" s="44">
        <v>278</v>
      </c>
      <c r="E357" s="44">
        <v>319</v>
      </c>
      <c r="F357" s="44">
        <v>293</v>
      </c>
      <c r="G357" s="44">
        <v>388</v>
      </c>
      <c r="H357" s="44">
        <v>281</v>
      </c>
      <c r="I357" s="44">
        <v>311</v>
      </c>
      <c r="J357" s="44">
        <v>358</v>
      </c>
      <c r="K357" s="44">
        <v>336</v>
      </c>
    </row>
    <row r="358" spans="1:11" x14ac:dyDescent="0.25">
      <c r="A358" s="42">
        <v>2016</v>
      </c>
      <c r="B358" s="60">
        <v>341</v>
      </c>
      <c r="C358" s="60">
        <v>323</v>
      </c>
      <c r="D358" s="60">
        <v>274</v>
      </c>
      <c r="E358" s="60">
        <v>317</v>
      </c>
      <c r="F358" s="60">
        <v>290</v>
      </c>
      <c r="G358" s="60">
        <v>385</v>
      </c>
      <c r="H358" s="60">
        <v>281</v>
      </c>
      <c r="I358" s="60">
        <v>308</v>
      </c>
      <c r="J358" s="60">
        <v>355</v>
      </c>
      <c r="K358" s="60">
        <v>336</v>
      </c>
    </row>
    <row r="359" spans="1:11" x14ac:dyDescent="0.25">
      <c r="A359" s="30">
        <v>2017</v>
      </c>
      <c r="B359" s="68">
        <v>356</v>
      </c>
      <c r="C359" s="68">
        <v>335</v>
      </c>
      <c r="D359" s="68">
        <v>287</v>
      </c>
      <c r="E359" s="68">
        <v>335</v>
      </c>
      <c r="F359" s="68">
        <v>305</v>
      </c>
      <c r="G359" s="68">
        <v>402</v>
      </c>
      <c r="H359" s="68">
        <v>293</v>
      </c>
      <c r="I359" s="68">
        <v>315</v>
      </c>
      <c r="J359" s="68">
        <v>368</v>
      </c>
      <c r="K359" s="68">
        <v>350</v>
      </c>
    </row>
    <row r="360" spans="1:11" x14ac:dyDescent="0.25">
      <c r="A360" s="30">
        <v>2018</v>
      </c>
      <c r="B360" s="68">
        <v>332.9</v>
      </c>
      <c r="C360" s="68">
        <v>279.39999999999998</v>
      </c>
      <c r="D360" s="68">
        <v>286</v>
      </c>
      <c r="E360" s="68">
        <v>332.3</v>
      </c>
      <c r="F360" s="68">
        <v>302.89999999999998</v>
      </c>
      <c r="G360" s="68">
        <v>390.2</v>
      </c>
      <c r="H360" s="68">
        <v>283.7</v>
      </c>
      <c r="I360" s="68">
        <v>315.10000000000002</v>
      </c>
      <c r="J360" s="68">
        <v>350.5</v>
      </c>
      <c r="K360" s="68">
        <v>339</v>
      </c>
    </row>
    <row r="361" spans="1:11" x14ac:dyDescent="0.25">
      <c r="A361" s="30">
        <v>2019</v>
      </c>
      <c r="B361" s="68">
        <v>381</v>
      </c>
      <c r="C361" s="68">
        <v>351</v>
      </c>
      <c r="D361" s="68">
        <v>307</v>
      </c>
      <c r="E361" s="68">
        <v>361</v>
      </c>
      <c r="F361" s="68">
        <v>337</v>
      </c>
      <c r="G361" s="68">
        <v>427</v>
      </c>
      <c r="H361" s="68">
        <v>318</v>
      </c>
      <c r="I361" s="68">
        <v>341</v>
      </c>
      <c r="J361" s="68">
        <v>391</v>
      </c>
      <c r="K361" s="68">
        <v>377</v>
      </c>
    </row>
    <row r="362" spans="1:11" x14ac:dyDescent="0.25">
      <c r="A362" s="30">
        <v>2020</v>
      </c>
      <c r="B362" s="68">
        <v>390.40514508856069</v>
      </c>
      <c r="C362" s="68">
        <v>361.22437025925041</v>
      </c>
      <c r="D362" s="68">
        <v>318.52853262554726</v>
      </c>
      <c r="E362" s="68">
        <v>375.01807141824492</v>
      </c>
      <c r="F362" s="68">
        <v>356.18845069120158</v>
      </c>
      <c r="G362" s="68">
        <v>429.58923738258238</v>
      </c>
      <c r="H362" s="68">
        <v>332.05814843152257</v>
      </c>
      <c r="I362" s="68">
        <v>358.65717798725734</v>
      </c>
      <c r="J362" s="68">
        <v>400.85324974968438</v>
      </c>
      <c r="K362" s="68">
        <v>388.61920172599787</v>
      </c>
    </row>
    <row r="363" spans="1:11" x14ac:dyDescent="0.25">
      <c r="A363" s="30">
        <v>2021</v>
      </c>
      <c r="B363" s="68">
        <v>404</v>
      </c>
      <c r="C363" s="68">
        <v>373</v>
      </c>
      <c r="D363" s="68">
        <v>337</v>
      </c>
      <c r="E363" s="68">
        <v>389</v>
      </c>
      <c r="F363" s="68">
        <v>377</v>
      </c>
      <c r="G363" s="68">
        <v>444</v>
      </c>
      <c r="H363" s="68">
        <v>349</v>
      </c>
      <c r="I363" s="68">
        <v>373</v>
      </c>
      <c r="J363" s="68">
        <v>417</v>
      </c>
      <c r="K363" s="68">
        <v>401</v>
      </c>
    </row>
    <row r="364" spans="1:11" x14ac:dyDescent="0.25">
      <c r="A364" s="30">
        <v>2022</v>
      </c>
      <c r="B364" s="68">
        <v>408.77309071443136</v>
      </c>
      <c r="C364" s="68">
        <v>374.01659422893601</v>
      </c>
      <c r="D364" s="68">
        <v>341.99112238427398</v>
      </c>
      <c r="E364" s="68">
        <v>390.7287183602013</v>
      </c>
      <c r="F364" s="68">
        <v>383.18716178391492</v>
      </c>
      <c r="G364" s="68">
        <v>452.14824660854606</v>
      </c>
      <c r="H364" s="68">
        <v>353.50584307178633</v>
      </c>
      <c r="I364" s="68">
        <v>381.87125634998864</v>
      </c>
      <c r="J364" s="68">
        <v>423.28979411113573</v>
      </c>
      <c r="K364" s="68">
        <v>403.30217312128201</v>
      </c>
    </row>
    <row r="365" spans="1:11" x14ac:dyDescent="0.25">
      <c r="A365" s="28"/>
      <c r="C365" s="28"/>
      <c r="D365" s="28"/>
      <c r="E365" s="28"/>
      <c r="F365" s="28"/>
      <c r="G365" s="28"/>
      <c r="H365" s="28"/>
      <c r="I365" s="28"/>
      <c r="J365" s="28"/>
      <c r="K365" s="28"/>
    </row>
    <row r="366" spans="1:11" x14ac:dyDescent="0.25">
      <c r="A366" s="28"/>
      <c r="C366" s="28"/>
      <c r="D366" s="28"/>
      <c r="E366" s="28"/>
      <c r="F366" s="28"/>
      <c r="G366" s="28"/>
      <c r="H366" s="28"/>
      <c r="I366" s="28"/>
      <c r="J366" s="28"/>
      <c r="K366" s="28"/>
    </row>
    <row r="367" spans="1:11" x14ac:dyDescent="0.25">
      <c r="A367" s="28"/>
      <c r="C367" s="28"/>
      <c r="D367" s="28"/>
      <c r="E367" s="28"/>
      <c r="F367" s="28"/>
      <c r="G367" s="28"/>
      <c r="H367" s="28"/>
      <c r="I367" s="28"/>
      <c r="J367" s="28"/>
      <c r="K367" s="28"/>
    </row>
    <row r="368" spans="1:11" x14ac:dyDescent="0.25">
      <c r="A368" s="28"/>
      <c r="C368" s="28"/>
      <c r="D368" s="28"/>
      <c r="E368" s="28"/>
      <c r="F368" s="28"/>
      <c r="G368" s="28"/>
      <c r="H368" s="28"/>
      <c r="I368" s="28"/>
      <c r="J368" s="28"/>
      <c r="K368" s="28"/>
    </row>
    <row r="369" spans="1:23" x14ac:dyDescent="0.25">
      <c r="A369" s="28"/>
      <c r="C369" s="28"/>
      <c r="D369" s="28"/>
      <c r="E369" s="28"/>
      <c r="F369" s="28"/>
      <c r="G369" s="28"/>
      <c r="H369" s="28"/>
      <c r="I369" s="28"/>
      <c r="J369" s="28"/>
      <c r="K369" s="28"/>
    </row>
    <row r="370" spans="1:23" x14ac:dyDescent="0.25">
      <c r="A370" s="28"/>
      <c r="C370" s="28"/>
      <c r="D370" s="28"/>
      <c r="E370" s="28"/>
      <c r="F370" s="28"/>
      <c r="G370" s="28"/>
      <c r="H370" s="28"/>
      <c r="I370" s="28"/>
      <c r="J370" s="28"/>
      <c r="K370" s="28"/>
    </row>
    <row r="371" spans="1:23" x14ac:dyDescent="0.25">
      <c r="A371" s="28"/>
      <c r="C371" s="28"/>
      <c r="D371" s="28"/>
      <c r="E371" s="28"/>
      <c r="F371" s="28"/>
      <c r="G371" s="28"/>
      <c r="H371" s="28"/>
      <c r="I371" s="28"/>
      <c r="J371" s="28"/>
      <c r="K371" s="28"/>
    </row>
    <row r="372" spans="1:23" x14ac:dyDescent="0.25">
      <c r="A372" s="28"/>
      <c r="C372" s="28"/>
      <c r="D372" s="28"/>
      <c r="E372" s="28"/>
      <c r="F372" s="28"/>
      <c r="G372" s="28"/>
      <c r="H372" s="28"/>
      <c r="I372" s="28"/>
      <c r="J372" s="28"/>
      <c r="K372" s="28"/>
    </row>
    <row r="373" spans="1:23" x14ac:dyDescent="0.25">
      <c r="A373" s="28"/>
      <c r="C373" s="28"/>
      <c r="D373" s="28"/>
      <c r="E373" s="28"/>
      <c r="F373" s="28"/>
      <c r="G373" s="28"/>
      <c r="H373" s="28"/>
      <c r="I373" s="28"/>
      <c r="J373" s="28"/>
      <c r="K373" s="28"/>
    </row>
    <row r="374" spans="1:23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</row>
    <row r="375" spans="1:23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</row>
    <row r="379" spans="1:23" s="8" customFormat="1" ht="5.25" customHeight="1" x14ac:dyDescent="0.25">
      <c r="W379" s="10"/>
    </row>
    <row r="381" spans="1:23" x14ac:dyDescent="0.25">
      <c r="A381" s="61"/>
      <c r="B381" s="61" t="s">
        <v>2</v>
      </c>
      <c r="C381" s="61" t="s">
        <v>3</v>
      </c>
      <c r="D381" s="61"/>
      <c r="E381" s="61"/>
      <c r="F381" s="61"/>
      <c r="G381" s="61" t="s">
        <v>7</v>
      </c>
      <c r="H381" s="61"/>
      <c r="I381" s="61" t="s">
        <v>9</v>
      </c>
      <c r="J381" s="61"/>
    </row>
    <row r="382" spans="1:23" x14ac:dyDescent="0.25">
      <c r="A382" s="40">
        <v>1995</v>
      </c>
      <c r="B382" s="43">
        <v>15.4119933916917</v>
      </c>
      <c r="C382" s="43">
        <v>8.8767015613276641</v>
      </c>
      <c r="D382" s="43">
        <v>0</v>
      </c>
      <c r="E382" s="43">
        <v>0</v>
      </c>
      <c r="F382" s="43">
        <v>0</v>
      </c>
      <c r="G382" s="43">
        <v>14.358089577245664</v>
      </c>
      <c r="H382" s="43">
        <v>0</v>
      </c>
      <c r="I382" s="43">
        <v>630.21167960855223</v>
      </c>
      <c r="J382" s="43"/>
    </row>
    <row r="383" spans="1:23" hidden="1" outlineLevel="1" x14ac:dyDescent="0.25">
      <c r="A383" s="40">
        <v>1996</v>
      </c>
      <c r="B383" s="43">
        <v>18.001806800284616</v>
      </c>
      <c r="C383" s="43">
        <v>9.0222962149186703</v>
      </c>
      <c r="D383" s="43">
        <v>0</v>
      </c>
      <c r="E383" s="43">
        <v>0</v>
      </c>
      <c r="F383" s="43">
        <v>0</v>
      </c>
      <c r="G383" s="43">
        <v>16.336683927302264</v>
      </c>
      <c r="H383" s="43">
        <v>0</v>
      </c>
      <c r="I383" s="43">
        <v>765.06496008219017</v>
      </c>
      <c r="J383" s="43"/>
    </row>
    <row r="384" spans="1:23" hidden="1" outlineLevel="1" x14ac:dyDescent="0.25">
      <c r="A384" s="40">
        <v>1997</v>
      </c>
      <c r="B384" s="43">
        <v>20.440385987975173</v>
      </c>
      <c r="C384" s="43">
        <v>13.744053754913581</v>
      </c>
      <c r="D384" s="43">
        <v>0</v>
      </c>
      <c r="E384" s="43">
        <v>0</v>
      </c>
      <c r="F384" s="43">
        <v>0</v>
      </c>
      <c r="G384" s="43">
        <v>23.600402968811036</v>
      </c>
      <c r="H384" s="43">
        <v>0</v>
      </c>
      <c r="I384" s="43">
        <v>789.89133235976294</v>
      </c>
      <c r="J384" s="43"/>
    </row>
    <row r="385" spans="1:10" hidden="1" outlineLevel="1" x14ac:dyDescent="0.25">
      <c r="A385" s="40">
        <v>1998</v>
      </c>
      <c r="B385" s="43">
        <v>21.270678566532826</v>
      </c>
      <c r="C385" s="43">
        <v>16.520284814955886</v>
      </c>
      <c r="D385" s="43">
        <v>0</v>
      </c>
      <c r="E385" s="43">
        <v>0</v>
      </c>
      <c r="F385" s="43">
        <v>0</v>
      </c>
      <c r="G385" s="43">
        <v>23.855279012756057</v>
      </c>
      <c r="H385" s="43">
        <v>0</v>
      </c>
      <c r="I385" s="43">
        <v>773.52789699570815</v>
      </c>
      <c r="J385" s="43"/>
    </row>
    <row r="386" spans="1:10" hidden="1" outlineLevel="1" x14ac:dyDescent="0.25">
      <c r="A386" s="40">
        <v>1999</v>
      </c>
      <c r="B386" s="43">
        <v>20.099694807630424</v>
      </c>
      <c r="C386" s="43">
        <v>15.07721542501117</v>
      </c>
      <c r="D386" s="43">
        <v>0</v>
      </c>
      <c r="E386" s="43">
        <v>0</v>
      </c>
      <c r="F386" s="43">
        <v>0</v>
      </c>
      <c r="G386" s="43">
        <v>24.355790289959863</v>
      </c>
      <c r="H386" s="43">
        <v>0</v>
      </c>
      <c r="I386" s="43">
        <v>734.10249241951783</v>
      </c>
      <c r="J386" s="43"/>
    </row>
    <row r="387" spans="1:10" collapsed="1" x14ac:dyDescent="0.25">
      <c r="A387" s="40">
        <v>2000</v>
      </c>
      <c r="B387" s="43">
        <v>22</v>
      </c>
      <c r="C387" s="43">
        <v>17.7</v>
      </c>
      <c r="D387" s="43">
        <v>0</v>
      </c>
      <c r="E387" s="43">
        <v>0</v>
      </c>
      <c r="F387" s="43">
        <v>0</v>
      </c>
      <c r="G387" s="43">
        <v>33.700000000000003</v>
      </c>
      <c r="H387" s="43">
        <v>0</v>
      </c>
      <c r="I387" s="43">
        <v>797.2</v>
      </c>
      <c r="J387" s="43"/>
    </row>
    <row r="388" spans="1:10" hidden="1" outlineLevel="1" x14ac:dyDescent="0.25">
      <c r="A388" s="40">
        <v>2001</v>
      </c>
      <c r="B388" s="43">
        <v>24.264292120959961</v>
      </c>
      <c r="C388" s="43">
        <v>19.92071278191866</v>
      </c>
      <c r="D388" s="43">
        <v>0</v>
      </c>
      <c r="E388" s="43">
        <v>0</v>
      </c>
      <c r="F388" s="43">
        <v>0</v>
      </c>
      <c r="G388" s="43">
        <v>37.260727958402384</v>
      </c>
      <c r="H388" s="43">
        <v>0</v>
      </c>
      <c r="I388" s="43">
        <v>862.11935278611031</v>
      </c>
      <c r="J388" s="43"/>
    </row>
    <row r="389" spans="1:10" hidden="1" outlineLevel="1" x14ac:dyDescent="0.25">
      <c r="A389" s="40">
        <v>2002</v>
      </c>
      <c r="B389" s="43">
        <v>22.38114845505859</v>
      </c>
      <c r="C389" s="43">
        <v>24.429813644430975</v>
      </c>
      <c r="D389" s="43">
        <v>0</v>
      </c>
      <c r="E389" s="43">
        <v>0</v>
      </c>
      <c r="F389" s="43">
        <v>0</v>
      </c>
      <c r="G389" s="43">
        <v>49.640742656779906</v>
      </c>
      <c r="H389" s="43">
        <v>0</v>
      </c>
      <c r="I389" s="43">
        <v>652.61758691206546</v>
      </c>
      <c r="J389" s="43"/>
    </row>
    <row r="390" spans="1:10" hidden="1" outlineLevel="1" x14ac:dyDescent="0.25">
      <c r="A390" s="40" t="s">
        <v>25</v>
      </c>
      <c r="B390" s="43">
        <v>23.60944195053214</v>
      </c>
      <c r="C390" s="43">
        <v>29.543646233003873</v>
      </c>
      <c r="D390" s="43">
        <v>0</v>
      </c>
      <c r="E390" s="43">
        <v>0</v>
      </c>
      <c r="F390" s="43">
        <v>0</v>
      </c>
      <c r="G390" s="43">
        <v>56.17499190526852</v>
      </c>
      <c r="H390" s="43">
        <v>0</v>
      </c>
      <c r="I390" s="43">
        <v>618.99388171312035</v>
      </c>
      <c r="J390" s="43"/>
    </row>
    <row r="391" spans="1:10" hidden="1" outlineLevel="1" x14ac:dyDescent="0.25">
      <c r="A391" s="40" t="s">
        <v>24</v>
      </c>
      <c r="B391" s="43">
        <v>24.887033403080252</v>
      </c>
      <c r="C391" s="43">
        <v>32.785659818356244</v>
      </c>
      <c r="D391" s="43">
        <v>0</v>
      </c>
      <c r="E391" s="43">
        <v>0</v>
      </c>
      <c r="F391" s="43">
        <v>0</v>
      </c>
      <c r="G391" s="43">
        <v>51.864045256422145</v>
      </c>
      <c r="H391" s="43">
        <v>0</v>
      </c>
      <c r="I391" s="43">
        <v>631.69457255151417</v>
      </c>
      <c r="J391" s="43"/>
    </row>
    <row r="392" spans="1:10" collapsed="1" x14ac:dyDescent="0.25">
      <c r="A392" s="40" t="s">
        <v>55</v>
      </c>
      <c r="B392" s="43">
        <v>27</v>
      </c>
      <c r="C392" s="43">
        <v>34.6</v>
      </c>
      <c r="D392" s="43"/>
      <c r="E392" s="43"/>
      <c r="F392" s="12"/>
      <c r="G392" s="44">
        <v>54.3</v>
      </c>
      <c r="H392" s="44"/>
      <c r="I392" s="44">
        <v>706.6</v>
      </c>
      <c r="J392" s="45"/>
    </row>
    <row r="393" spans="1:10" hidden="1" outlineLevel="1" x14ac:dyDescent="0.25">
      <c r="A393" s="42">
        <v>2006</v>
      </c>
      <c r="B393" s="44">
        <v>26.9</v>
      </c>
      <c r="C393" s="44">
        <v>36.1</v>
      </c>
      <c r="D393" s="44"/>
      <c r="E393" s="44"/>
      <c r="F393" s="44"/>
      <c r="G393" s="44">
        <v>48.5</v>
      </c>
      <c r="H393" s="44"/>
      <c r="I393" s="44">
        <v>694.8</v>
      </c>
      <c r="J393" s="44"/>
    </row>
    <row r="394" spans="1:10" hidden="1" outlineLevel="1" x14ac:dyDescent="0.25">
      <c r="A394" s="42">
        <v>2007</v>
      </c>
      <c r="B394" s="44">
        <v>28.5</v>
      </c>
      <c r="C394" s="44">
        <v>37.200000000000003</v>
      </c>
      <c r="D394" s="44"/>
      <c r="E394" s="44"/>
      <c r="F394" s="44"/>
      <c r="G394" s="44">
        <v>49.4</v>
      </c>
      <c r="H394" s="44"/>
      <c r="I394" s="44">
        <v>751.2</v>
      </c>
      <c r="J394" s="44"/>
    </row>
    <row r="395" spans="1:10" hidden="1" outlineLevel="1" x14ac:dyDescent="0.25">
      <c r="A395" s="42">
        <v>2008</v>
      </c>
      <c r="B395" s="44">
        <v>29.4</v>
      </c>
      <c r="C395" s="44">
        <v>43</v>
      </c>
      <c r="D395" s="44"/>
      <c r="E395" s="44"/>
      <c r="F395" s="44"/>
      <c r="G395" s="44">
        <v>51.9</v>
      </c>
      <c r="H395" s="44"/>
      <c r="I395" s="45">
        <v>702.4</v>
      </c>
      <c r="J395" s="44"/>
    </row>
    <row r="396" spans="1:10" hidden="1" outlineLevel="1" x14ac:dyDescent="0.25">
      <c r="A396" s="42">
        <v>2009</v>
      </c>
      <c r="B396" s="44">
        <v>29.2</v>
      </c>
      <c r="C396" s="44">
        <v>44.1</v>
      </c>
      <c r="D396" s="44"/>
      <c r="E396" s="44"/>
      <c r="F396" s="44"/>
      <c r="G396" s="44">
        <v>55.5</v>
      </c>
      <c r="H396" s="44"/>
      <c r="I396" s="45">
        <v>668</v>
      </c>
      <c r="J396" s="12"/>
    </row>
    <row r="397" spans="1:10" collapsed="1" x14ac:dyDescent="0.25">
      <c r="A397" s="42">
        <v>2010</v>
      </c>
      <c r="B397" s="44">
        <v>29.5</v>
      </c>
      <c r="C397" s="44">
        <v>46.2</v>
      </c>
      <c r="D397" s="44"/>
      <c r="E397" s="44"/>
      <c r="F397" s="44"/>
      <c r="G397" s="63">
        <v>57</v>
      </c>
      <c r="H397" s="44"/>
      <c r="I397" s="44">
        <v>639.20000000000005</v>
      </c>
      <c r="J397" s="12"/>
    </row>
    <row r="398" spans="1:10" hidden="1" outlineLevel="1" x14ac:dyDescent="0.25">
      <c r="A398" s="42">
        <v>2011</v>
      </c>
      <c r="B398" s="44">
        <v>43.1</v>
      </c>
      <c r="C398" s="44">
        <v>52.4</v>
      </c>
      <c r="D398" s="12"/>
      <c r="E398" s="12"/>
      <c r="F398" s="12"/>
      <c r="G398" s="44">
        <v>64.900000000000006</v>
      </c>
      <c r="H398" s="12"/>
      <c r="I398" s="44">
        <v>748.7</v>
      </c>
      <c r="J398" s="12"/>
    </row>
    <row r="399" spans="1:10" hidden="1" outlineLevel="1" x14ac:dyDescent="0.25">
      <c r="A399" s="42">
        <v>2012</v>
      </c>
      <c r="B399" s="45">
        <f>73117000/2023825</f>
        <v>36.128123726112683</v>
      </c>
      <c r="C399" s="45">
        <f>36052000/643615</f>
        <v>56.014853600366678</v>
      </c>
      <c r="D399" s="13"/>
      <c r="E399" s="13"/>
      <c r="F399" s="13"/>
      <c r="G399" s="45">
        <f>7431000/73469</f>
        <v>101.14470048591923</v>
      </c>
      <c r="H399" s="45"/>
      <c r="I399" s="45">
        <f>30346000/37336</f>
        <v>812.78122991214912</v>
      </c>
      <c r="J399" s="12"/>
    </row>
    <row r="400" spans="1:10" hidden="1" outlineLevel="1" x14ac:dyDescent="0.25">
      <c r="A400" s="42">
        <v>2013</v>
      </c>
      <c r="B400" s="45">
        <f>70480000/2001468</f>
        <v>35.214152811836115</v>
      </c>
      <c r="C400" s="45">
        <f>35467000/643368</f>
        <v>55.127081235000809</v>
      </c>
      <c r="D400" s="13"/>
      <c r="E400" s="13"/>
      <c r="F400" s="13"/>
      <c r="G400" s="45">
        <f>4838000/71926</f>
        <v>67.263576453577286</v>
      </c>
      <c r="H400" s="45"/>
      <c r="I400" s="45">
        <f>28766000/36677</f>
        <v>784.30624096845429</v>
      </c>
      <c r="J400" s="12"/>
    </row>
    <row r="401" spans="1:10" hidden="1" outlineLevel="1" x14ac:dyDescent="0.25">
      <c r="A401" s="42">
        <v>2014</v>
      </c>
      <c r="B401" s="45">
        <f>74176000/1986096</f>
        <v>37.347640798833488</v>
      </c>
      <c r="C401" s="45">
        <f>41080000/641007</f>
        <v>64.086663640178656</v>
      </c>
      <c r="D401" s="13"/>
      <c r="E401" s="13"/>
      <c r="F401" s="13"/>
      <c r="G401" s="45">
        <f>5290000/71125</f>
        <v>74.376098418277678</v>
      </c>
      <c r="H401" s="45"/>
      <c r="I401" s="45">
        <f>26205000/36274</f>
        <v>722.41826101339802</v>
      </c>
      <c r="J401" s="12"/>
    </row>
    <row r="402" spans="1:10" collapsed="1" x14ac:dyDescent="0.25">
      <c r="A402" s="42">
        <v>2015</v>
      </c>
      <c r="B402" s="44">
        <v>35.299999999999997</v>
      </c>
      <c r="C402" s="45">
        <v>62.7</v>
      </c>
      <c r="D402" s="44"/>
      <c r="E402" s="44"/>
      <c r="F402" s="44"/>
      <c r="G402" s="44">
        <v>79.400000000000006</v>
      </c>
      <c r="H402" s="44"/>
      <c r="I402" s="44">
        <v>627.29999999999995</v>
      </c>
      <c r="J402" s="12"/>
    </row>
    <row r="403" spans="1:10" x14ac:dyDescent="0.25">
      <c r="A403" s="42">
        <v>2016</v>
      </c>
      <c r="B403" s="44">
        <v>32.4</v>
      </c>
      <c r="C403" s="45">
        <v>57.8</v>
      </c>
      <c r="D403" s="12"/>
      <c r="E403" s="12"/>
      <c r="F403" s="12"/>
      <c r="G403" s="44">
        <v>81.8</v>
      </c>
      <c r="H403" s="12"/>
      <c r="I403" s="44">
        <v>531.9</v>
      </c>
      <c r="J403" s="12"/>
    </row>
    <row r="404" spans="1:10" x14ac:dyDescent="0.25">
      <c r="A404" s="42">
        <v>2017</v>
      </c>
      <c r="B404" s="45">
        <v>32</v>
      </c>
      <c r="C404" s="45">
        <v>52.8</v>
      </c>
      <c r="D404" s="44"/>
      <c r="E404" s="44"/>
      <c r="F404" s="44"/>
      <c r="G404" s="44">
        <v>95.2</v>
      </c>
      <c r="H404" s="44"/>
      <c r="I404" s="44">
        <v>574.79999999999995</v>
      </c>
      <c r="J404" s="12"/>
    </row>
    <row r="405" spans="1:10" x14ac:dyDescent="0.25">
      <c r="A405" s="42">
        <v>2018</v>
      </c>
      <c r="B405" s="44">
        <v>34.5</v>
      </c>
      <c r="C405" s="63">
        <v>57.6</v>
      </c>
      <c r="D405" s="44"/>
      <c r="E405" s="44"/>
      <c r="F405" s="44"/>
      <c r="G405" s="44">
        <v>109.3</v>
      </c>
      <c r="H405" s="44"/>
      <c r="I405" s="44">
        <v>591.29999999999995</v>
      </c>
      <c r="J405" s="12"/>
    </row>
    <row r="406" spans="1:10" x14ac:dyDescent="0.25">
      <c r="A406" s="30">
        <v>2019</v>
      </c>
      <c r="B406" s="27">
        <v>32.700000000000003</v>
      </c>
      <c r="C406" s="89">
        <v>52.2</v>
      </c>
      <c r="D406" s="27"/>
      <c r="E406" s="27"/>
      <c r="F406" s="27"/>
      <c r="G406" s="90">
        <v>107</v>
      </c>
      <c r="H406" s="27"/>
      <c r="I406" s="27">
        <v>603.29999999999995</v>
      </c>
    </row>
    <row r="407" spans="1:10" x14ac:dyDescent="0.25">
      <c r="A407" s="30">
        <v>2020</v>
      </c>
      <c r="B407" s="28">
        <v>23.7</v>
      </c>
      <c r="C407" s="62">
        <v>38.4</v>
      </c>
      <c r="D407" s="28"/>
      <c r="E407" s="28"/>
      <c r="F407" s="28"/>
      <c r="G407" s="28">
        <v>97.2</v>
      </c>
      <c r="H407" s="28"/>
      <c r="I407" s="28">
        <v>386.6</v>
      </c>
    </row>
    <row r="408" spans="1:10" x14ac:dyDescent="0.25">
      <c r="A408" s="30">
        <v>2021</v>
      </c>
      <c r="B408" s="28">
        <v>22.2</v>
      </c>
      <c r="C408" s="62">
        <v>35.5</v>
      </c>
      <c r="D408" s="28"/>
      <c r="E408" s="28"/>
      <c r="F408" s="28"/>
      <c r="G408" s="28">
        <v>104.8</v>
      </c>
      <c r="H408" s="28"/>
      <c r="I408" s="28">
        <v>336.3</v>
      </c>
    </row>
    <row r="409" spans="1:10" x14ac:dyDescent="0.25">
      <c r="A409" s="30">
        <v>2022</v>
      </c>
      <c r="B409" s="91">
        <v>25</v>
      </c>
      <c r="C409" s="91">
        <v>38.6</v>
      </c>
      <c r="D409" s="91"/>
      <c r="E409" s="91"/>
      <c r="F409" s="91"/>
      <c r="G409" s="91">
        <v>113.4</v>
      </c>
      <c r="H409" s="91"/>
      <c r="I409" s="91">
        <v>447.6</v>
      </c>
    </row>
    <row r="410" spans="1:10" x14ac:dyDescent="0.25">
      <c r="A410" s="30"/>
      <c r="C410" s="62"/>
    </row>
    <row r="411" spans="1:10" x14ac:dyDescent="0.25">
      <c r="A411" s="30"/>
      <c r="C411" s="62"/>
    </row>
    <row r="412" spans="1:10" x14ac:dyDescent="0.25">
      <c r="A412" s="30"/>
      <c r="C412" s="62"/>
    </row>
    <row r="413" spans="1:10" x14ac:dyDescent="0.25">
      <c r="A413" s="30"/>
      <c r="C413" s="62"/>
    </row>
    <row r="414" spans="1:10" x14ac:dyDescent="0.25">
      <c r="A414" s="30"/>
      <c r="C414" s="62"/>
    </row>
    <row r="415" spans="1:10" x14ac:dyDescent="0.25">
      <c r="A415" s="30"/>
      <c r="C415" s="62"/>
    </row>
    <row r="416" spans="1:10" x14ac:dyDescent="0.25">
      <c r="A416" s="30"/>
      <c r="C416" s="62"/>
    </row>
    <row r="418" spans="1:23" ht="15" customHeight="1" x14ac:dyDescent="0.25"/>
    <row r="423" spans="1:23" s="8" customFormat="1" ht="5.25" customHeight="1" x14ac:dyDescent="0.25">
      <c r="W423" s="10"/>
    </row>
    <row r="425" spans="1:23" ht="26.4" x14ac:dyDescent="0.25">
      <c r="A425" s="71"/>
      <c r="B425" s="71" t="s">
        <v>2</v>
      </c>
      <c r="C425" s="71" t="s">
        <v>3</v>
      </c>
      <c r="D425" s="71"/>
      <c r="E425" s="71"/>
      <c r="F425" s="71"/>
      <c r="G425" s="71" t="s">
        <v>7</v>
      </c>
      <c r="H425" s="71"/>
      <c r="I425" s="71" t="s">
        <v>9</v>
      </c>
      <c r="J425" s="71" t="s">
        <v>17</v>
      </c>
    </row>
    <row r="426" spans="1:23" x14ac:dyDescent="0.25">
      <c r="A426" s="72">
        <v>1995</v>
      </c>
      <c r="B426" s="43">
        <v>14.378288884592989</v>
      </c>
      <c r="C426" s="43">
        <v>6.5293508163921539</v>
      </c>
      <c r="D426" s="43">
        <v>0</v>
      </c>
      <c r="E426" s="43">
        <v>0</v>
      </c>
      <c r="F426" s="43">
        <v>0</v>
      </c>
      <c r="G426" s="43">
        <v>12.843194941707971</v>
      </c>
      <c r="H426" s="43">
        <v>0</v>
      </c>
      <c r="I426" s="43">
        <v>621.53600680778641</v>
      </c>
      <c r="J426" s="43">
        <v>7.6846287459819562</v>
      </c>
    </row>
    <row r="427" spans="1:23" hidden="1" outlineLevel="1" x14ac:dyDescent="0.25">
      <c r="A427" s="72">
        <v>1996</v>
      </c>
      <c r="B427" s="43">
        <v>16.74104394681931</v>
      </c>
      <c r="C427" s="43">
        <v>6.4574087607137498</v>
      </c>
      <c r="D427" s="43">
        <v>0</v>
      </c>
      <c r="E427" s="43">
        <v>0</v>
      </c>
      <c r="F427" s="43">
        <v>0</v>
      </c>
      <c r="G427" s="43">
        <v>12.73936440247741</v>
      </c>
      <c r="H427" s="43">
        <v>0</v>
      </c>
      <c r="I427" s="43">
        <v>751.3152543823976</v>
      </c>
      <c r="J427" s="43">
        <v>3.7819303264552318</v>
      </c>
    </row>
    <row r="428" spans="1:23" hidden="1" outlineLevel="1" x14ac:dyDescent="0.25">
      <c r="A428" s="72">
        <v>1997</v>
      </c>
      <c r="B428" s="43">
        <v>18.82985801675088</v>
      </c>
      <c r="C428" s="43">
        <v>10.192302270880344</v>
      </c>
      <c r="D428" s="43">
        <v>0</v>
      </c>
      <c r="E428" s="43">
        <v>0</v>
      </c>
      <c r="F428" s="43">
        <v>0</v>
      </c>
      <c r="G428" s="43">
        <v>18.603384115627378</v>
      </c>
      <c r="H428" s="43">
        <v>0</v>
      </c>
      <c r="I428" s="43">
        <v>777.77682329696756</v>
      </c>
      <c r="J428" s="43">
        <v>7.2729886828106576</v>
      </c>
    </row>
    <row r="429" spans="1:23" hidden="1" outlineLevel="1" x14ac:dyDescent="0.25">
      <c r="A429" s="72">
        <v>1998</v>
      </c>
      <c r="B429" s="43">
        <v>19.758558706607502</v>
      </c>
      <c r="C429" s="43">
        <v>13.08975095440802</v>
      </c>
      <c r="D429" s="43">
        <v>0</v>
      </c>
      <c r="E429" s="43">
        <v>0</v>
      </c>
      <c r="F429" s="43">
        <v>0</v>
      </c>
      <c r="G429" s="43">
        <v>18.764283043171147</v>
      </c>
      <c r="H429" s="43">
        <v>0</v>
      </c>
      <c r="I429" s="43">
        <v>764.57081545064375</v>
      </c>
      <c r="J429" s="43">
        <v>12.2437097109586</v>
      </c>
    </row>
    <row r="430" spans="1:23" hidden="1" outlineLevel="1" x14ac:dyDescent="0.25">
      <c r="A430" s="72">
        <v>1999</v>
      </c>
      <c r="B430" s="43">
        <v>18.506422567428245</v>
      </c>
      <c r="C430" s="43">
        <v>11.619967567513292</v>
      </c>
      <c r="D430" s="43">
        <v>0</v>
      </c>
      <c r="E430" s="43">
        <v>0</v>
      </c>
      <c r="F430" s="43">
        <v>0</v>
      </c>
      <c r="G430" s="43">
        <v>20.646148364718581</v>
      </c>
      <c r="H430" s="43">
        <v>0</v>
      </c>
      <c r="I430" s="43">
        <v>718.13509386894907</v>
      </c>
      <c r="J430" s="43">
        <v>11.026343519494263</v>
      </c>
    </row>
    <row r="431" spans="1:23" collapsed="1" x14ac:dyDescent="0.25">
      <c r="A431" s="72">
        <v>2000</v>
      </c>
      <c r="B431" s="43">
        <v>20.825347370876759</v>
      </c>
      <c r="C431" s="43">
        <v>15.345383081352923</v>
      </c>
      <c r="D431" s="43">
        <v>0</v>
      </c>
      <c r="E431" s="43">
        <v>0</v>
      </c>
      <c r="F431" s="43">
        <v>0</v>
      </c>
      <c r="G431" s="43">
        <v>28.719036079698437</v>
      </c>
      <c r="H431" s="43">
        <v>0</v>
      </c>
      <c r="I431" s="43">
        <v>784.10113514377724</v>
      </c>
      <c r="J431" s="43">
        <v>15.670353557956702</v>
      </c>
    </row>
    <row r="432" spans="1:23" hidden="1" outlineLevel="1" x14ac:dyDescent="0.25">
      <c r="A432" s="72">
        <v>2001</v>
      </c>
      <c r="B432" s="43">
        <v>23.178890666084627</v>
      </c>
      <c r="C432" s="43">
        <v>17.754501396627482</v>
      </c>
      <c r="D432" s="43">
        <v>0</v>
      </c>
      <c r="E432" s="43">
        <v>0</v>
      </c>
      <c r="F432" s="43">
        <v>0</v>
      </c>
      <c r="G432" s="43">
        <v>31.565053425518542</v>
      </c>
      <c r="H432" s="43">
        <v>0</v>
      </c>
      <c r="I432" s="43">
        <v>853.12926097627485</v>
      </c>
      <c r="J432" s="43">
        <v>17.271242532342079</v>
      </c>
    </row>
    <row r="433" spans="1:10" hidden="1" outlineLevel="1" x14ac:dyDescent="0.25">
      <c r="A433" s="72">
        <v>2002</v>
      </c>
      <c r="B433" s="43">
        <v>20.903031550774614</v>
      </c>
      <c r="C433" s="43">
        <v>21.488517813081685</v>
      </c>
      <c r="D433" s="43">
        <v>0</v>
      </c>
      <c r="E433" s="43">
        <v>0</v>
      </c>
      <c r="F433" s="43">
        <v>0</v>
      </c>
      <c r="G433" s="43">
        <v>42.639535552106686</v>
      </c>
      <c r="H433" s="43">
        <v>0</v>
      </c>
      <c r="I433" s="43">
        <v>639.65007952738017</v>
      </c>
      <c r="J433" s="43">
        <v>21.43816330950834</v>
      </c>
    </row>
    <row r="434" spans="1:10" hidden="1" outlineLevel="1" x14ac:dyDescent="0.25">
      <c r="A434" s="72" t="s">
        <v>25</v>
      </c>
      <c r="B434" s="43">
        <v>21.95495607758355</v>
      </c>
      <c r="C434" s="43">
        <v>26.365504644055488</v>
      </c>
      <c r="D434" s="43">
        <v>0</v>
      </c>
      <c r="E434" s="43">
        <v>0</v>
      </c>
      <c r="F434" s="43">
        <v>0</v>
      </c>
      <c r="G434" s="43">
        <v>48.834358665988248</v>
      </c>
      <c r="H434" s="43">
        <v>0</v>
      </c>
      <c r="I434" s="43">
        <v>601.56356220258328</v>
      </c>
      <c r="J434" s="43">
        <v>16.677952773105574</v>
      </c>
    </row>
    <row r="435" spans="1:10" hidden="1" outlineLevel="1" x14ac:dyDescent="0.25">
      <c r="A435" s="72" t="s">
        <v>24</v>
      </c>
      <c r="B435" s="43">
        <v>23.456470031225692</v>
      </c>
      <c r="C435" s="43">
        <v>30.280200393023961</v>
      </c>
      <c r="D435" s="43">
        <v>0</v>
      </c>
      <c r="E435" s="43">
        <v>0</v>
      </c>
      <c r="F435" s="43">
        <v>0</v>
      </c>
      <c r="G435" s="43">
        <v>43.961559862746917</v>
      </c>
      <c r="H435" s="43">
        <v>0</v>
      </c>
      <c r="I435" s="43">
        <v>615.93929618102095</v>
      </c>
      <c r="J435" s="43">
        <v>22.925494350282484</v>
      </c>
    </row>
    <row r="436" spans="1:10" collapsed="1" x14ac:dyDescent="0.25">
      <c r="A436" s="72" t="s">
        <v>55</v>
      </c>
      <c r="B436" s="43">
        <v>25.1</v>
      </c>
      <c r="C436" s="43">
        <v>31.2</v>
      </c>
      <c r="D436" s="43"/>
      <c r="E436" s="43"/>
      <c r="F436" s="43"/>
      <c r="G436" s="43">
        <v>45.4</v>
      </c>
      <c r="H436" s="43"/>
      <c r="I436" s="43">
        <v>687</v>
      </c>
      <c r="J436" s="44">
        <v>23.6</v>
      </c>
    </row>
    <row r="437" spans="1:10" hidden="1" outlineLevel="1" x14ac:dyDescent="0.25">
      <c r="A437" s="42">
        <v>2006</v>
      </c>
      <c r="B437" s="44">
        <v>24</v>
      </c>
      <c r="C437" s="44">
        <v>32.1</v>
      </c>
      <c r="D437" s="44"/>
      <c r="E437" s="44"/>
      <c r="F437" s="44"/>
      <c r="G437" s="44">
        <v>41</v>
      </c>
      <c r="H437" s="44"/>
      <c r="I437" s="45">
        <v>628.79999999999995</v>
      </c>
      <c r="J437" s="44">
        <v>19.8</v>
      </c>
    </row>
    <row r="438" spans="1:10" hidden="1" outlineLevel="1" x14ac:dyDescent="0.25">
      <c r="A438" s="42">
        <v>2007</v>
      </c>
      <c r="B438" s="44">
        <v>25.2</v>
      </c>
      <c r="C438" s="44">
        <v>32.4</v>
      </c>
      <c r="D438" s="44"/>
      <c r="E438" s="44"/>
      <c r="F438" s="44"/>
      <c r="G438" s="44">
        <v>40.200000000000003</v>
      </c>
      <c r="H438" s="44"/>
      <c r="I438" s="44">
        <v>680.6</v>
      </c>
      <c r="J438" s="44">
        <v>27.9</v>
      </c>
    </row>
    <row r="439" spans="1:10" hidden="1" outlineLevel="1" x14ac:dyDescent="0.25">
      <c r="A439" s="42">
        <v>2008</v>
      </c>
      <c r="B439" s="44">
        <v>26.7</v>
      </c>
      <c r="C439" s="45">
        <v>38.74</v>
      </c>
      <c r="D439" s="44"/>
      <c r="E439" s="44"/>
      <c r="F439" s="44"/>
      <c r="G439" s="44">
        <v>44.4</v>
      </c>
      <c r="H439" s="44"/>
      <c r="I439" s="44">
        <v>648.79999999999995</v>
      </c>
      <c r="J439" s="44">
        <v>29.1</v>
      </c>
    </row>
    <row r="440" spans="1:10" hidden="1" outlineLevel="1" x14ac:dyDescent="0.25">
      <c r="A440" s="42">
        <v>2009</v>
      </c>
      <c r="B440" s="44">
        <v>27.1</v>
      </c>
      <c r="C440" s="44">
        <v>40.6</v>
      </c>
      <c r="D440" s="44"/>
      <c r="E440" s="44"/>
      <c r="F440" s="44"/>
      <c r="G440" s="44">
        <v>48.6</v>
      </c>
      <c r="H440" s="44"/>
      <c r="I440" s="44">
        <v>632.70000000000005</v>
      </c>
      <c r="J440" s="44"/>
    </row>
    <row r="441" spans="1:10" collapsed="1" x14ac:dyDescent="0.25">
      <c r="A441" s="42">
        <v>2010</v>
      </c>
      <c r="B441" s="45">
        <v>26.9</v>
      </c>
      <c r="C441" s="45">
        <v>41.4</v>
      </c>
      <c r="D441" s="12"/>
      <c r="E441" s="12"/>
      <c r="F441" s="12"/>
      <c r="G441" s="44">
        <v>48.4</v>
      </c>
      <c r="H441" s="44"/>
      <c r="I441" s="44">
        <v>599.70000000000005</v>
      </c>
      <c r="J441" s="12"/>
    </row>
    <row r="442" spans="1:10" hidden="1" outlineLevel="1" x14ac:dyDescent="0.25">
      <c r="A442" s="64">
        <v>2011</v>
      </c>
      <c r="B442" s="65">
        <v>29.8</v>
      </c>
      <c r="C442" s="65">
        <v>45.9</v>
      </c>
      <c r="D442" s="65"/>
      <c r="E442" s="65"/>
      <c r="F442" s="65"/>
      <c r="G442" s="65">
        <v>48.9</v>
      </c>
      <c r="H442" s="65"/>
      <c r="I442" s="66">
        <v>689.2</v>
      </c>
      <c r="J442" s="67"/>
    </row>
    <row r="443" spans="1:10" hidden="1" outlineLevel="1" x14ac:dyDescent="0.25">
      <c r="A443" s="42">
        <v>2012</v>
      </c>
      <c r="B443" s="44">
        <v>32.700000000000003</v>
      </c>
      <c r="C443" s="44">
        <v>48.2</v>
      </c>
      <c r="D443" s="12"/>
      <c r="E443" s="12"/>
      <c r="F443" s="12"/>
      <c r="G443" s="44">
        <v>77.7</v>
      </c>
      <c r="H443" s="12"/>
      <c r="I443" s="44">
        <v>754.1</v>
      </c>
      <c r="J443" s="12"/>
    </row>
    <row r="444" spans="1:10" hidden="1" outlineLevel="1" x14ac:dyDescent="0.25">
      <c r="A444" s="42">
        <v>2013</v>
      </c>
      <c r="B444" s="44">
        <v>31.2</v>
      </c>
      <c r="C444" s="44">
        <v>47.6</v>
      </c>
      <c r="D444" s="12"/>
      <c r="E444" s="12"/>
      <c r="F444" s="12"/>
      <c r="G444" s="44">
        <v>51.6</v>
      </c>
      <c r="H444" s="12"/>
      <c r="I444" s="44">
        <v>729.8</v>
      </c>
      <c r="J444" s="12"/>
    </row>
    <row r="445" spans="1:10" hidden="1" outlineLevel="1" x14ac:dyDescent="0.25">
      <c r="A445" s="42">
        <v>2014</v>
      </c>
      <c r="B445" s="44">
        <v>32.799999999999997</v>
      </c>
      <c r="C445" s="45">
        <v>56</v>
      </c>
      <c r="D445" s="12"/>
      <c r="E445" s="12"/>
      <c r="F445" s="12"/>
      <c r="G445" s="44">
        <v>60.8</v>
      </c>
      <c r="H445" s="12"/>
      <c r="I445" s="44">
        <v>697.1</v>
      </c>
      <c r="J445" s="12"/>
    </row>
    <row r="446" spans="1:10" collapsed="1" x14ac:dyDescent="0.25">
      <c r="A446" s="42">
        <v>2015</v>
      </c>
      <c r="B446" s="44">
        <v>31.8</v>
      </c>
      <c r="C446" s="44">
        <v>56.3</v>
      </c>
      <c r="D446" s="44"/>
      <c r="E446" s="44"/>
      <c r="F446" s="44"/>
      <c r="G446" s="44">
        <v>66.400000000000006</v>
      </c>
      <c r="H446" s="44"/>
      <c r="I446" s="44">
        <v>579.4</v>
      </c>
      <c r="J446" s="12"/>
    </row>
    <row r="447" spans="1:10" x14ac:dyDescent="0.25">
      <c r="A447" s="42">
        <v>2016</v>
      </c>
      <c r="B447" s="44">
        <v>28.8</v>
      </c>
      <c r="C447" s="44">
        <v>51.3</v>
      </c>
      <c r="D447" s="44"/>
      <c r="E447" s="44"/>
      <c r="F447" s="44"/>
      <c r="G447" s="44">
        <v>73.599999999999994</v>
      </c>
      <c r="H447" s="44"/>
      <c r="I447" s="44">
        <v>476.8</v>
      </c>
      <c r="J447" s="12"/>
    </row>
    <row r="448" spans="1:10" x14ac:dyDescent="0.25">
      <c r="A448" s="42">
        <v>2017</v>
      </c>
      <c r="B448" s="45">
        <v>28</v>
      </c>
      <c r="C448" s="45">
        <v>45.4</v>
      </c>
      <c r="D448" s="63"/>
      <c r="E448" s="12"/>
      <c r="F448" s="12"/>
      <c r="G448" s="44">
        <v>84.1</v>
      </c>
      <c r="H448" s="44"/>
      <c r="I448" s="44">
        <v>514.20000000000005</v>
      </c>
      <c r="J448" s="12"/>
    </row>
    <row r="449" spans="1:10" x14ac:dyDescent="0.25">
      <c r="A449" s="42">
        <v>2018</v>
      </c>
      <c r="B449" s="44">
        <v>29.7</v>
      </c>
      <c r="C449" s="44">
        <v>49.2</v>
      </c>
      <c r="D449" s="44"/>
      <c r="E449" s="44"/>
      <c r="F449" s="44"/>
      <c r="G449" s="44">
        <v>95.8</v>
      </c>
      <c r="H449" s="44"/>
      <c r="I449" s="44">
        <v>512.5</v>
      </c>
      <c r="J449" s="12"/>
    </row>
    <row r="450" spans="1:10" x14ac:dyDescent="0.25">
      <c r="A450" s="42">
        <v>2019</v>
      </c>
      <c r="B450" s="44">
        <v>27.7</v>
      </c>
      <c r="C450" s="44">
        <v>43.2</v>
      </c>
      <c r="D450" s="44"/>
      <c r="E450" s="44"/>
      <c r="F450" s="44"/>
      <c r="G450" s="44">
        <v>93.8</v>
      </c>
      <c r="H450" s="44"/>
      <c r="I450" s="44">
        <v>521.20000000000005</v>
      </c>
      <c r="J450" s="12"/>
    </row>
    <row r="451" spans="1:10" x14ac:dyDescent="0.25">
      <c r="A451" s="30">
        <v>2020</v>
      </c>
      <c r="B451" s="28">
        <v>18.600000000000001</v>
      </c>
      <c r="C451" s="28">
        <v>29.9</v>
      </c>
      <c r="D451" s="28"/>
      <c r="E451" s="28"/>
      <c r="F451" s="28"/>
      <c r="G451" s="28">
        <v>82.4</v>
      </c>
      <c r="H451" s="28"/>
      <c r="I451" s="28">
        <v>296.3</v>
      </c>
    </row>
    <row r="452" spans="1:10" x14ac:dyDescent="0.25">
      <c r="A452" s="30">
        <v>2021</v>
      </c>
      <c r="B452" s="28">
        <v>16.899999999999999</v>
      </c>
      <c r="C452" s="28">
        <v>26.4</v>
      </c>
      <c r="D452" s="28"/>
      <c r="E452" s="28"/>
      <c r="F452" s="28"/>
      <c r="G452" s="28">
        <v>81.400000000000006</v>
      </c>
      <c r="H452" s="28"/>
      <c r="I452" s="28">
        <v>254.3</v>
      </c>
    </row>
    <row r="453" spans="1:10" x14ac:dyDescent="0.25">
      <c r="A453" s="30">
        <v>2022</v>
      </c>
      <c r="B453" s="28">
        <v>17.899999999999999</v>
      </c>
      <c r="C453" s="28">
        <v>26.7</v>
      </c>
      <c r="D453" s="28"/>
      <c r="E453" s="28"/>
      <c r="F453" s="28"/>
      <c r="G453" s="28">
        <v>83.2</v>
      </c>
      <c r="H453" s="28"/>
      <c r="I453" s="28">
        <v>300.3</v>
      </c>
    </row>
    <row r="466" spans="1:23" s="8" customFormat="1" ht="5.25" customHeight="1" x14ac:dyDescent="0.25">
      <c r="W466" s="10"/>
    </row>
    <row r="468" spans="1:23" ht="26.4" x14ac:dyDescent="0.25">
      <c r="A468" s="19"/>
      <c r="B468" s="19" t="s">
        <v>2</v>
      </c>
      <c r="C468" s="19" t="s">
        <v>3</v>
      </c>
      <c r="D468" s="19"/>
      <c r="E468" s="19"/>
      <c r="F468" s="19"/>
      <c r="G468" s="19" t="s">
        <v>7</v>
      </c>
      <c r="H468" s="19"/>
      <c r="I468" s="19" t="s">
        <v>9</v>
      </c>
      <c r="J468" s="19" t="s">
        <v>17</v>
      </c>
    </row>
    <row r="469" spans="1:23" x14ac:dyDescent="0.25">
      <c r="A469" s="20">
        <v>1995</v>
      </c>
      <c r="B469" s="21">
        <v>1.033704507098713</v>
      </c>
      <c r="C469" s="21">
        <v>2.3473507449355102</v>
      </c>
      <c r="D469" s="21">
        <v>0</v>
      </c>
      <c r="E469" s="21">
        <v>0</v>
      </c>
      <c r="F469" s="21">
        <v>0</v>
      </c>
      <c r="G469" s="21">
        <v>1.5148946355376929</v>
      </c>
      <c r="H469" s="21">
        <v>0</v>
      </c>
      <c r="I469" s="21">
        <v>8.6756728007658754</v>
      </c>
      <c r="J469" s="21">
        <v>1.6790784035777684</v>
      </c>
    </row>
    <row r="470" spans="1:23" hidden="1" outlineLevel="1" x14ac:dyDescent="0.25">
      <c r="A470" s="20">
        <v>1996</v>
      </c>
      <c r="B470" s="21">
        <v>1.260762853465299</v>
      </c>
      <c r="C470" s="21">
        <v>2.56488745420492</v>
      </c>
      <c r="D470" s="21">
        <v>0</v>
      </c>
      <c r="E470" s="21">
        <v>0</v>
      </c>
      <c r="F470" s="21">
        <v>0</v>
      </c>
      <c r="G470" s="21">
        <v>3.5973195248248553</v>
      </c>
      <c r="H470" s="21">
        <v>0</v>
      </c>
      <c r="I470" s="21">
        <v>13.749705699792385</v>
      </c>
      <c r="J470" s="21">
        <v>0.75882078438533462</v>
      </c>
    </row>
    <row r="471" spans="1:23" hidden="1" outlineLevel="1" x14ac:dyDescent="0.25">
      <c r="A471" s="20">
        <v>1997</v>
      </c>
      <c r="B471" s="21">
        <v>1.6105279712242981</v>
      </c>
      <c r="C471" s="21">
        <v>3.5517514840332365</v>
      </c>
      <c r="D471" s="21">
        <v>0</v>
      </c>
      <c r="E471" s="21">
        <v>0</v>
      </c>
      <c r="F471" s="21">
        <v>0</v>
      </c>
      <c r="G471" s="21">
        <v>4.9970188531836595</v>
      </c>
      <c r="H471" s="21">
        <v>0</v>
      </c>
      <c r="I471" s="21">
        <v>12.114509062795292</v>
      </c>
      <c r="J471" s="21">
        <v>0.94481072976359282</v>
      </c>
    </row>
    <row r="472" spans="1:23" hidden="1" outlineLevel="1" x14ac:dyDescent="0.25">
      <c r="A472" s="20">
        <v>1998</v>
      </c>
      <c r="B472" s="21">
        <v>1.5121198599253256</v>
      </c>
      <c r="C472" s="21">
        <v>3.4305338605478681</v>
      </c>
      <c r="D472" s="21">
        <v>0</v>
      </c>
      <c r="E472" s="21">
        <v>0</v>
      </c>
      <c r="F472" s="21">
        <v>0</v>
      </c>
      <c r="G472" s="21">
        <v>5.0909959695849087</v>
      </c>
      <c r="H472" s="21">
        <v>0</v>
      </c>
      <c r="I472" s="21">
        <v>8.9570815450643781</v>
      </c>
      <c r="J472" s="21">
        <v>0.93366604283634735</v>
      </c>
    </row>
    <row r="473" spans="1:23" hidden="1" outlineLevel="1" x14ac:dyDescent="0.25">
      <c r="A473" s="20">
        <v>1999</v>
      </c>
      <c r="B473" s="21">
        <v>1.5932722402021771</v>
      </c>
      <c r="C473" s="21">
        <v>3.4572478574978787</v>
      </c>
      <c r="D473" s="21">
        <v>0</v>
      </c>
      <c r="E473" s="21">
        <v>0</v>
      </c>
      <c r="F473" s="21">
        <v>0</v>
      </c>
      <c r="G473" s="21">
        <v>3.709641925241284</v>
      </c>
      <c r="H473" s="21">
        <v>0</v>
      </c>
      <c r="I473" s="21">
        <v>15.967398550568806</v>
      </c>
      <c r="J473" s="21">
        <v>0.75237091675447043</v>
      </c>
    </row>
    <row r="474" spans="1:23" collapsed="1" x14ac:dyDescent="0.25">
      <c r="A474" s="20">
        <v>2000</v>
      </c>
      <c r="B474" s="21">
        <v>1.0850202292265305</v>
      </c>
      <c r="C474" s="21">
        <v>2.2414796900891218</v>
      </c>
      <c r="D474" s="21">
        <v>0</v>
      </c>
      <c r="E474" s="21">
        <v>0</v>
      </c>
      <c r="F474" s="21">
        <v>0</v>
      </c>
      <c r="G474" s="21">
        <v>4.5402530963920302</v>
      </c>
      <c r="H474" s="21">
        <v>0</v>
      </c>
      <c r="I474" s="21">
        <v>9.7069638900943289</v>
      </c>
      <c r="J474" s="21">
        <v>0.76508322144790264</v>
      </c>
    </row>
    <row r="475" spans="1:23" hidden="1" outlineLevel="1" x14ac:dyDescent="0.25">
      <c r="A475" s="20">
        <v>2001</v>
      </c>
      <c r="B475" s="21">
        <v>1.085401454875333</v>
      </c>
      <c r="C475" s="21">
        <v>2.1662113852911773</v>
      </c>
      <c r="D475" s="21">
        <v>0</v>
      </c>
      <c r="E475" s="21">
        <v>0</v>
      </c>
      <c r="F475" s="21">
        <v>0</v>
      </c>
      <c r="G475" s="21">
        <v>5.6956745328838352</v>
      </c>
      <c r="H475" s="21">
        <v>0</v>
      </c>
      <c r="I475" s="21">
        <v>8.9900918098354694</v>
      </c>
      <c r="J475" s="21">
        <v>0.7220526926548323</v>
      </c>
    </row>
    <row r="476" spans="1:23" hidden="1" outlineLevel="1" x14ac:dyDescent="0.25">
      <c r="A476" s="20">
        <v>2002</v>
      </c>
      <c r="B476" s="21">
        <v>1.4668794070719029</v>
      </c>
      <c r="C476" s="21">
        <v>3.0071750140686548</v>
      </c>
      <c r="D476" s="21">
        <v>0</v>
      </c>
      <c r="E476" s="21">
        <v>0</v>
      </c>
      <c r="F476" s="21">
        <v>0</v>
      </c>
      <c r="G476" s="21">
        <v>7.0012071046732194</v>
      </c>
      <c r="H476" s="21">
        <v>0</v>
      </c>
      <c r="I476" s="21">
        <v>12.565326062258578</v>
      </c>
      <c r="J476" s="21">
        <v>0.75373619233268352</v>
      </c>
    </row>
    <row r="477" spans="1:23" hidden="1" outlineLevel="1" x14ac:dyDescent="0.25">
      <c r="A477" s="20" t="s">
        <v>25</v>
      </c>
      <c r="B477" s="21">
        <v>1.6544476701694504</v>
      </c>
      <c r="C477" s="21">
        <v>3.1785496184244351</v>
      </c>
      <c r="D477" s="21">
        <v>0</v>
      </c>
      <c r="E477" s="21">
        <v>0</v>
      </c>
      <c r="F477" s="21">
        <v>0</v>
      </c>
      <c r="G477" s="21">
        <v>7.3430778481890933</v>
      </c>
      <c r="H477" s="21">
        <v>0</v>
      </c>
      <c r="I477" s="21">
        <v>17.425787446181737</v>
      </c>
      <c r="J477" s="21">
        <v>2.0948469822407656</v>
      </c>
    </row>
    <row r="478" spans="1:23" collapsed="1" x14ac:dyDescent="0.25">
      <c r="A478" s="20" t="s">
        <v>24</v>
      </c>
      <c r="B478" s="21">
        <v>1.4305633718545598</v>
      </c>
      <c r="C478" s="21">
        <v>2.5054594253322802</v>
      </c>
      <c r="D478" s="21">
        <v>0</v>
      </c>
      <c r="E478" s="21">
        <v>0</v>
      </c>
      <c r="F478" s="21">
        <v>0</v>
      </c>
      <c r="G478" s="21">
        <v>7.9036446257998705</v>
      </c>
      <c r="H478" s="21">
        <v>0</v>
      </c>
      <c r="I478" s="21">
        <v>15.755276370493219</v>
      </c>
      <c r="J478" s="21">
        <v>2.0038841807909606</v>
      </c>
    </row>
    <row r="479" spans="1:23" hidden="1" outlineLevel="1" x14ac:dyDescent="0.25">
      <c r="A479" s="32" t="s">
        <v>55</v>
      </c>
      <c r="B479" s="33">
        <v>1.9</v>
      </c>
      <c r="C479" s="33">
        <v>3.4</v>
      </c>
      <c r="D479" s="33"/>
      <c r="E479" s="33"/>
      <c r="F479" s="33"/>
      <c r="G479" s="33">
        <v>8.9</v>
      </c>
      <c r="H479" s="33"/>
      <c r="I479" s="33">
        <v>19.600000000000001</v>
      </c>
      <c r="J479" s="37">
        <v>4.5</v>
      </c>
    </row>
    <row r="480" spans="1:23" hidden="1" outlineLevel="1" x14ac:dyDescent="0.25">
      <c r="A480" s="34">
        <v>2006</v>
      </c>
      <c r="B480" s="35">
        <v>2.9</v>
      </c>
      <c r="C480" s="35">
        <v>4</v>
      </c>
      <c r="D480" s="35"/>
      <c r="E480" s="35"/>
      <c r="F480" s="35"/>
      <c r="G480" s="35">
        <v>7.6</v>
      </c>
      <c r="H480" s="35"/>
      <c r="I480" s="35">
        <v>66</v>
      </c>
      <c r="J480" s="35">
        <v>4.7</v>
      </c>
    </row>
    <row r="481" spans="1:10" hidden="1" outlineLevel="1" x14ac:dyDescent="0.25">
      <c r="A481" s="34">
        <v>2007</v>
      </c>
      <c r="B481" s="35">
        <v>3.3</v>
      </c>
      <c r="C481" s="35">
        <v>4.8</v>
      </c>
      <c r="D481" s="35"/>
      <c r="E481" s="35"/>
      <c r="F481" s="35"/>
      <c r="G481" s="35">
        <v>9.1999999999999993</v>
      </c>
      <c r="H481" s="35"/>
      <c r="I481" s="35">
        <v>70.5</v>
      </c>
      <c r="J481" s="36">
        <v>5</v>
      </c>
    </row>
    <row r="482" spans="1:10" hidden="1" outlineLevel="1" x14ac:dyDescent="0.25">
      <c r="A482" s="46">
        <v>2008</v>
      </c>
      <c r="B482" s="47">
        <v>2.8</v>
      </c>
      <c r="C482" s="47">
        <v>4.5999999999999996</v>
      </c>
      <c r="D482" s="47"/>
      <c r="E482" s="47"/>
      <c r="F482" s="47"/>
      <c r="G482" s="47">
        <v>7.5</v>
      </c>
      <c r="H482" s="47"/>
      <c r="I482" s="47">
        <v>53.5</v>
      </c>
      <c r="J482" s="47">
        <v>1.8</v>
      </c>
    </row>
    <row r="483" spans="1:10" hidden="1" outlineLevel="1" x14ac:dyDescent="0.25">
      <c r="A483" s="42">
        <v>2009</v>
      </c>
      <c r="B483" s="45">
        <v>2.1</v>
      </c>
      <c r="C483" s="44">
        <v>3.6</v>
      </c>
      <c r="D483" s="44"/>
      <c r="E483" s="44"/>
      <c r="F483" s="44"/>
      <c r="G483" s="44">
        <v>6.9</v>
      </c>
      <c r="H483" s="44"/>
      <c r="I483" s="44">
        <v>35.299999999999997</v>
      </c>
      <c r="J483" s="44"/>
    </row>
    <row r="484" spans="1:10" collapsed="1" x14ac:dyDescent="0.25">
      <c r="A484" s="42">
        <v>2010</v>
      </c>
      <c r="B484" s="44">
        <v>2.6</v>
      </c>
      <c r="C484" s="44">
        <v>4.8</v>
      </c>
      <c r="D484" s="44"/>
      <c r="E484" s="44"/>
      <c r="F484" s="44"/>
      <c r="G484" s="45">
        <v>8.6</v>
      </c>
      <c r="H484" s="44"/>
      <c r="I484" s="44">
        <v>34.799999999999997</v>
      </c>
      <c r="J484" s="44"/>
    </row>
    <row r="485" spans="1:10" hidden="1" outlineLevel="1" x14ac:dyDescent="0.25">
      <c r="A485" s="42">
        <v>2011</v>
      </c>
      <c r="B485" s="44">
        <v>3.8</v>
      </c>
      <c r="C485" s="44">
        <v>6.5</v>
      </c>
      <c r="D485" s="44"/>
      <c r="E485" s="44"/>
      <c r="F485" s="44"/>
      <c r="G485" s="44">
        <v>16</v>
      </c>
      <c r="H485" s="44"/>
      <c r="I485" s="44">
        <v>59.5</v>
      </c>
      <c r="J485" s="12"/>
    </row>
    <row r="486" spans="1:10" hidden="1" outlineLevel="1" x14ac:dyDescent="0.25">
      <c r="A486" s="42">
        <v>2012</v>
      </c>
      <c r="B486" s="44">
        <v>4.5</v>
      </c>
      <c r="C486" s="44">
        <v>7.8</v>
      </c>
      <c r="D486" s="12"/>
      <c r="E486" s="12"/>
      <c r="F486" s="12"/>
      <c r="G486" s="44">
        <v>23.4</v>
      </c>
      <c r="H486" s="12"/>
      <c r="I486" s="44">
        <v>58.7</v>
      </c>
      <c r="J486" s="12"/>
    </row>
    <row r="487" spans="1:10" hidden="1" outlineLevel="1" x14ac:dyDescent="0.25">
      <c r="A487" s="42">
        <v>2013</v>
      </c>
      <c r="B487" s="44">
        <v>4.0999999999999996</v>
      </c>
      <c r="C487" s="44">
        <v>7.5</v>
      </c>
      <c r="D487" s="12"/>
      <c r="E487" s="12"/>
      <c r="F487" s="12"/>
      <c r="G487" s="44">
        <v>15.6</v>
      </c>
      <c r="H487" s="12"/>
      <c r="I487" s="44">
        <v>54.5</v>
      </c>
      <c r="J487" s="12"/>
    </row>
    <row r="488" spans="1:10" hidden="1" outlineLevel="1" x14ac:dyDescent="0.25">
      <c r="A488" s="42">
        <v>2014</v>
      </c>
      <c r="B488" s="44">
        <v>4.5999999999999996</v>
      </c>
      <c r="C488" s="44">
        <v>8.1</v>
      </c>
      <c r="D488" s="12"/>
      <c r="E488" s="12"/>
      <c r="F488" s="12"/>
      <c r="G488" s="44">
        <v>13.7</v>
      </c>
      <c r="H488" s="12"/>
      <c r="I488" s="44">
        <v>74.7</v>
      </c>
      <c r="J488" s="12"/>
    </row>
    <row r="489" spans="1:10" collapsed="1" x14ac:dyDescent="0.25">
      <c r="A489" s="64">
        <v>2015</v>
      </c>
      <c r="B489" s="66">
        <v>3.6</v>
      </c>
      <c r="C489" s="66">
        <v>6.4</v>
      </c>
      <c r="D489" s="66"/>
      <c r="E489" s="66"/>
      <c r="F489" s="66"/>
      <c r="G489" s="66">
        <v>13.2</v>
      </c>
      <c r="I489" s="66">
        <v>47.9</v>
      </c>
      <c r="J489" s="67"/>
    </row>
    <row r="490" spans="1:10" x14ac:dyDescent="0.25">
      <c r="A490" s="42">
        <v>2016</v>
      </c>
      <c r="B490" s="44">
        <v>3.5</v>
      </c>
      <c r="C490" s="44">
        <v>6.5</v>
      </c>
      <c r="D490" s="44"/>
      <c r="E490" s="44"/>
      <c r="F490" s="44"/>
      <c r="G490" s="44">
        <v>8.1999999999999993</v>
      </c>
      <c r="H490" s="44"/>
      <c r="I490" s="44">
        <v>55.1</v>
      </c>
      <c r="J490" s="44"/>
    </row>
    <row r="491" spans="1:10" x14ac:dyDescent="0.25">
      <c r="A491" s="42">
        <v>2017</v>
      </c>
      <c r="B491" s="45">
        <v>4</v>
      </c>
      <c r="C491" s="44">
        <v>7.3</v>
      </c>
      <c r="D491" s="12"/>
      <c r="E491" s="12"/>
      <c r="F491" s="12"/>
      <c r="G491" s="44">
        <v>11.1</v>
      </c>
      <c r="H491" s="12"/>
      <c r="I491" s="44">
        <v>60.7</v>
      </c>
      <c r="J491" s="12"/>
    </row>
    <row r="492" spans="1:10" x14ac:dyDescent="0.25">
      <c r="A492" s="42">
        <v>2018</v>
      </c>
      <c r="B492" s="44">
        <v>4.8</v>
      </c>
      <c r="C492" s="44">
        <v>8.3000000000000007</v>
      </c>
      <c r="D492" s="44"/>
      <c r="E492" s="44"/>
      <c r="F492" s="44"/>
      <c r="G492" s="44">
        <v>13.6</v>
      </c>
      <c r="H492" s="44"/>
      <c r="I492" s="44">
        <v>78.7</v>
      </c>
      <c r="J492" s="12"/>
    </row>
    <row r="493" spans="1:10" x14ac:dyDescent="0.25">
      <c r="A493" s="30">
        <v>2019</v>
      </c>
      <c r="B493" s="91">
        <v>5</v>
      </c>
      <c r="C493" s="91">
        <v>9</v>
      </c>
      <c r="D493" s="91"/>
      <c r="E493" s="91"/>
      <c r="F493" s="91"/>
      <c r="G493" s="91">
        <v>13.2</v>
      </c>
      <c r="H493" s="91"/>
      <c r="I493" s="91">
        <v>81.599999999999994</v>
      </c>
    </row>
    <row r="494" spans="1:10" x14ac:dyDescent="0.25">
      <c r="A494" s="30">
        <v>2020</v>
      </c>
      <c r="B494" s="28">
        <v>5.0999999999999996</v>
      </c>
      <c r="C494" s="28">
        <v>8.9</v>
      </c>
      <c r="D494" s="28"/>
      <c r="E494" s="28"/>
      <c r="F494" s="28"/>
      <c r="G494" s="28">
        <v>14.8</v>
      </c>
      <c r="H494" s="28"/>
      <c r="I494" s="28">
        <v>87.4</v>
      </c>
    </row>
    <row r="495" spans="1:10" x14ac:dyDescent="0.25">
      <c r="A495" s="30">
        <v>2021</v>
      </c>
      <c r="B495" s="28">
        <v>5.3</v>
      </c>
      <c r="C495" s="28">
        <v>9.1</v>
      </c>
      <c r="D495" s="28"/>
      <c r="E495" s="28"/>
      <c r="F495" s="28"/>
      <c r="G495" s="28">
        <v>23.3</v>
      </c>
      <c r="H495" s="28"/>
      <c r="I495" s="91">
        <v>82</v>
      </c>
    </row>
    <row r="496" spans="1:10" x14ac:dyDescent="0.25">
      <c r="A496" s="30">
        <v>2022</v>
      </c>
      <c r="B496" s="28">
        <v>7.6</v>
      </c>
      <c r="C496" s="28">
        <v>11.8</v>
      </c>
      <c r="D496" s="28"/>
      <c r="E496" s="28"/>
      <c r="F496" s="28"/>
      <c r="G496" s="28">
        <v>30.2</v>
      </c>
      <c r="H496" s="28"/>
      <c r="I496" s="28">
        <v>147.30000000000001</v>
      </c>
    </row>
    <row r="506" spans="1:23" ht="12" customHeight="1" x14ac:dyDescent="0.25"/>
    <row r="507" spans="1:23" s="8" customFormat="1" ht="5.25" customHeight="1" x14ac:dyDescent="0.25">
      <c r="W507" s="10"/>
    </row>
    <row r="509" spans="1:23" ht="13.8" x14ac:dyDescent="0.25">
      <c r="A509" s="87" t="s">
        <v>82</v>
      </c>
      <c r="B509" s="88" t="s">
        <v>89</v>
      </c>
    </row>
    <row r="510" spans="1:23" ht="14.4" x14ac:dyDescent="0.3">
      <c r="A510" s="99" t="s">
        <v>68</v>
      </c>
      <c r="B510" s="100">
        <v>16.100000000000001</v>
      </c>
    </row>
    <row r="511" spans="1:23" ht="14.4" x14ac:dyDescent="0.3">
      <c r="A511" s="99" t="s">
        <v>78</v>
      </c>
      <c r="B511" s="100">
        <v>11.8</v>
      </c>
    </row>
    <row r="512" spans="1:23" ht="14.4" x14ac:dyDescent="0.3">
      <c r="A512" s="99" t="s">
        <v>87</v>
      </c>
      <c r="B512" s="100">
        <v>10.6</v>
      </c>
    </row>
    <row r="513" spans="1:2" ht="14.4" x14ac:dyDescent="0.3">
      <c r="A513" s="99" t="s">
        <v>47</v>
      </c>
      <c r="B513" s="100">
        <v>9.1999999999999993</v>
      </c>
    </row>
    <row r="514" spans="1:2" ht="14.4" x14ac:dyDescent="0.3">
      <c r="A514" s="99" t="s">
        <v>42</v>
      </c>
      <c r="B514" s="100">
        <v>8.5</v>
      </c>
    </row>
    <row r="515" spans="1:2" ht="14.4" x14ac:dyDescent="0.3">
      <c r="A515" s="99" t="s">
        <v>43</v>
      </c>
      <c r="B515" s="100">
        <v>8.1999999999999993</v>
      </c>
    </row>
    <row r="516" spans="1:2" ht="14.4" x14ac:dyDescent="0.3">
      <c r="A516" s="99" t="s">
        <v>70</v>
      </c>
      <c r="B516" s="100">
        <v>6.7</v>
      </c>
    </row>
    <row r="517" spans="1:2" ht="14.4" x14ac:dyDescent="0.3">
      <c r="A517" s="99" t="s">
        <v>73</v>
      </c>
      <c r="B517" s="100">
        <v>4.5</v>
      </c>
    </row>
    <row r="518" spans="1:2" ht="14.4" x14ac:dyDescent="0.3">
      <c r="A518" s="99" t="s">
        <v>51</v>
      </c>
      <c r="B518" s="100">
        <v>4.4000000000000004</v>
      </c>
    </row>
    <row r="519" spans="1:2" ht="14.4" x14ac:dyDescent="0.3">
      <c r="A519" s="99" t="s">
        <v>71</v>
      </c>
      <c r="B519" s="100">
        <v>3.9</v>
      </c>
    </row>
    <row r="520" spans="1:2" ht="14.4" x14ac:dyDescent="0.3">
      <c r="A520" s="99" t="s">
        <v>75</v>
      </c>
      <c r="B520" s="100">
        <v>3.6</v>
      </c>
    </row>
    <row r="521" spans="1:2" ht="14.4" x14ac:dyDescent="0.3">
      <c r="A521" s="99" t="s">
        <v>37</v>
      </c>
      <c r="B521" s="100">
        <v>3.2</v>
      </c>
    </row>
    <row r="522" spans="1:2" ht="14.4" x14ac:dyDescent="0.3">
      <c r="A522" s="99" t="s">
        <v>74</v>
      </c>
      <c r="B522" s="100">
        <v>2.2999999999999998</v>
      </c>
    </row>
    <row r="523" spans="1:2" ht="14.4" x14ac:dyDescent="0.3">
      <c r="A523" s="99" t="s">
        <v>45</v>
      </c>
      <c r="B523" s="100">
        <v>2</v>
      </c>
    </row>
    <row r="524" spans="1:2" ht="14.4" x14ac:dyDescent="0.3">
      <c r="A524" s="99" t="s">
        <v>36</v>
      </c>
      <c r="B524" s="100">
        <v>1.8</v>
      </c>
    </row>
    <row r="525" spans="1:2" ht="14.4" x14ac:dyDescent="0.3">
      <c r="A525" s="99" t="s">
        <v>77</v>
      </c>
      <c r="B525" s="100">
        <v>1.6</v>
      </c>
    </row>
    <row r="526" spans="1:2" ht="14.4" x14ac:dyDescent="0.3">
      <c r="A526" s="99" t="s">
        <v>88</v>
      </c>
      <c r="B526" s="100">
        <v>0.5</v>
      </c>
    </row>
    <row r="527" spans="1:2" ht="14.4" x14ac:dyDescent="0.3">
      <c r="A527" s="99" t="s">
        <v>79</v>
      </c>
      <c r="B527" s="100">
        <v>0.4</v>
      </c>
    </row>
    <row r="528" spans="1:2" ht="14.4" x14ac:dyDescent="0.3">
      <c r="A528" s="99" t="s">
        <v>72</v>
      </c>
      <c r="B528" s="100">
        <v>0.3</v>
      </c>
    </row>
    <row r="529" spans="1:23" ht="14.4" x14ac:dyDescent="0.3">
      <c r="A529" s="99" t="s">
        <v>76</v>
      </c>
      <c r="B529" s="100">
        <v>0.2</v>
      </c>
    </row>
    <row r="530" spans="1:23" ht="14.4" x14ac:dyDescent="0.3">
      <c r="A530" s="99" t="s">
        <v>80</v>
      </c>
      <c r="B530" s="100">
        <v>0.1</v>
      </c>
    </row>
    <row r="531" spans="1:23" ht="14.4" x14ac:dyDescent="0.3">
      <c r="A531" s="99" t="s">
        <v>86</v>
      </c>
      <c r="B531" s="100">
        <v>0.1</v>
      </c>
    </row>
    <row r="532" spans="1:23" x14ac:dyDescent="0.25">
      <c r="B532" s="5">
        <f>SUM(B510:B531)</f>
        <v>100</v>
      </c>
    </row>
    <row r="536" spans="1:23" s="8" customFormat="1" ht="5.25" customHeight="1" x14ac:dyDescent="0.25">
      <c r="W536" s="10"/>
    </row>
    <row r="538" spans="1:23" ht="13.8" x14ac:dyDescent="0.25">
      <c r="A538" s="87"/>
      <c r="B538" s="88" t="s">
        <v>83</v>
      </c>
    </row>
    <row r="539" spans="1:23" ht="13.8" x14ac:dyDescent="0.25">
      <c r="A539" s="87">
        <v>2021</v>
      </c>
      <c r="B539" s="88" t="s">
        <v>84</v>
      </c>
    </row>
    <row r="540" spans="1:23" ht="13.8" x14ac:dyDescent="0.25">
      <c r="A540" s="88" t="s">
        <v>82</v>
      </c>
      <c r="B540" s="95"/>
    </row>
    <row r="541" spans="1:23" ht="14.4" x14ac:dyDescent="0.3">
      <c r="A541" s="99" t="s">
        <v>68</v>
      </c>
      <c r="B541" s="100">
        <v>38.6</v>
      </c>
    </row>
    <row r="542" spans="1:23" ht="14.4" x14ac:dyDescent="0.3">
      <c r="A542" s="99" t="s">
        <v>47</v>
      </c>
      <c r="B542" s="100">
        <v>13.8</v>
      </c>
    </row>
    <row r="543" spans="1:23" ht="14.4" x14ac:dyDescent="0.3">
      <c r="A543" s="99" t="s">
        <v>42</v>
      </c>
      <c r="B543" s="100">
        <v>8</v>
      </c>
    </row>
    <row r="544" spans="1:23" ht="14.4" x14ac:dyDescent="0.3">
      <c r="A544" s="99" t="s">
        <v>78</v>
      </c>
      <c r="B544" s="100">
        <v>7.9</v>
      </c>
    </row>
    <row r="545" spans="1:2" ht="14.4" x14ac:dyDescent="0.3">
      <c r="A545" s="99" t="s">
        <v>71</v>
      </c>
      <c r="B545" s="100">
        <v>7.8</v>
      </c>
    </row>
    <row r="546" spans="1:2" ht="14.4" x14ac:dyDescent="0.3">
      <c r="A546" s="99" t="s">
        <v>87</v>
      </c>
      <c r="B546" s="100">
        <v>4.5</v>
      </c>
    </row>
    <row r="547" spans="1:2" ht="14.4" x14ac:dyDescent="0.3">
      <c r="A547" s="99" t="s">
        <v>81</v>
      </c>
      <c r="B547" s="100">
        <v>3.9</v>
      </c>
    </row>
    <row r="548" spans="1:2" ht="14.4" x14ac:dyDescent="0.3">
      <c r="A548" s="99" t="s">
        <v>43</v>
      </c>
      <c r="B548" s="100">
        <v>2.6</v>
      </c>
    </row>
    <row r="549" spans="1:2" ht="14.4" x14ac:dyDescent="0.3">
      <c r="A549" s="99" t="s">
        <v>37</v>
      </c>
      <c r="B549" s="100">
        <v>2.5</v>
      </c>
    </row>
    <row r="550" spans="1:2" ht="14.4" x14ac:dyDescent="0.3">
      <c r="A550" s="99" t="s">
        <v>85</v>
      </c>
      <c r="B550" s="100">
        <v>1.9</v>
      </c>
    </row>
    <row r="551" spans="1:2" ht="14.4" x14ac:dyDescent="0.3">
      <c r="A551" s="99" t="s">
        <v>70</v>
      </c>
      <c r="B551" s="100">
        <v>1.8</v>
      </c>
    </row>
    <row r="552" spans="1:2" ht="14.4" x14ac:dyDescent="0.3">
      <c r="A552" s="99" t="s">
        <v>76</v>
      </c>
      <c r="B552" s="100">
        <v>1.8</v>
      </c>
    </row>
    <row r="553" spans="1:2" ht="14.4" x14ac:dyDescent="0.3">
      <c r="A553" s="99" t="s">
        <v>75</v>
      </c>
      <c r="B553" s="100">
        <v>1.6</v>
      </c>
    </row>
    <row r="554" spans="1:2" ht="14.4" x14ac:dyDescent="0.3">
      <c r="A554" s="99" t="s">
        <v>86</v>
      </c>
      <c r="B554" s="100">
        <v>1.1000000000000001</v>
      </c>
    </row>
    <row r="555" spans="1:2" ht="14.4" x14ac:dyDescent="0.3">
      <c r="A555" s="99" t="s">
        <v>36</v>
      </c>
      <c r="B555" s="100">
        <v>0.7</v>
      </c>
    </row>
    <row r="556" spans="1:2" ht="14.4" x14ac:dyDescent="0.3">
      <c r="A556" s="99" t="s">
        <v>69</v>
      </c>
      <c r="B556" s="100">
        <v>0.6</v>
      </c>
    </row>
    <row r="557" spans="1:2" ht="14.4" x14ac:dyDescent="0.3">
      <c r="A557" s="99" t="s">
        <v>72</v>
      </c>
      <c r="B557" s="100">
        <v>0.5</v>
      </c>
    </row>
    <row r="558" spans="1:2" ht="14.4" x14ac:dyDescent="0.3">
      <c r="A558" s="99" t="s">
        <v>51</v>
      </c>
      <c r="B558" s="100">
        <v>0.4</v>
      </c>
    </row>
    <row r="559" spans="1:2" x14ac:dyDescent="0.25">
      <c r="B559" s="5"/>
    </row>
    <row r="563" spans="23:23" s="8" customFormat="1" ht="5.25" customHeight="1" x14ac:dyDescent="0.25">
      <c r="W563" s="10"/>
    </row>
  </sheetData>
  <sortState xmlns:xlrd2="http://schemas.microsoft.com/office/spreadsheetml/2017/richdata2" ref="A510:B531">
    <sortCondition descending="1" ref="B510:B531"/>
  </sortState>
  <phoneticPr fontId="1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70" orientation="portrait" horizontalDpi="4294967293" verticalDpi="300" r:id="rId1"/>
  <headerFooter alignWithMargins="0">
    <oddFooter>&amp;L&amp;Z&amp;F&amp;R&amp;D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8"/>
  <sheetViews>
    <sheetView workbookViewId="0">
      <selection activeCell="B1" sqref="B1:C28"/>
    </sheetView>
  </sheetViews>
  <sheetFormatPr defaultRowHeight="13.2" x14ac:dyDescent="0.25"/>
  <cols>
    <col min="2" max="2" width="16.6640625" customWidth="1"/>
    <col min="3" max="3" width="12.77734375" customWidth="1"/>
  </cols>
  <sheetData>
    <row r="1" spans="2:3" x14ac:dyDescent="0.25">
      <c r="B1" s="1" t="s">
        <v>30</v>
      </c>
      <c r="C1" s="1">
        <v>667</v>
      </c>
    </row>
    <row r="2" spans="2:3" x14ac:dyDescent="0.25">
      <c r="B2" s="1" t="s">
        <v>31</v>
      </c>
      <c r="C2" s="1">
        <v>601</v>
      </c>
    </row>
    <row r="3" spans="2:3" x14ac:dyDescent="0.25">
      <c r="B3" s="1" t="s">
        <v>44</v>
      </c>
      <c r="C3" s="1">
        <v>557</v>
      </c>
    </row>
    <row r="4" spans="2:3" x14ac:dyDescent="0.25">
      <c r="B4" s="1" t="s">
        <v>34</v>
      </c>
      <c r="C4" s="1">
        <v>555</v>
      </c>
    </row>
    <row r="5" spans="2:3" x14ac:dyDescent="0.25">
      <c r="B5" s="1" t="s">
        <v>39</v>
      </c>
      <c r="C5" s="1">
        <v>514</v>
      </c>
    </row>
    <row r="6" spans="2:3" x14ac:dyDescent="0.25">
      <c r="B6" s="1" t="s">
        <v>35</v>
      </c>
      <c r="C6" s="1">
        <v>513</v>
      </c>
    </row>
    <row r="7" spans="2:3" x14ac:dyDescent="0.25">
      <c r="B7" s="1" t="s">
        <v>43</v>
      </c>
      <c r="C7" s="1">
        <v>507</v>
      </c>
    </row>
    <row r="8" spans="2:3" x14ac:dyDescent="0.25">
      <c r="B8" s="1" t="s">
        <v>33</v>
      </c>
      <c r="C8" s="1">
        <v>504</v>
      </c>
    </row>
    <row r="9" spans="2:3" x14ac:dyDescent="0.25">
      <c r="B9" s="1" t="s">
        <v>48</v>
      </c>
      <c r="C9" s="1">
        <v>499</v>
      </c>
    </row>
    <row r="10" spans="2:3" x14ac:dyDescent="0.25">
      <c r="B10" s="1" t="s">
        <v>36</v>
      </c>
      <c r="C10" s="1">
        <v>498</v>
      </c>
    </row>
    <row r="11" spans="2:3" x14ac:dyDescent="0.25">
      <c r="B11" s="1" t="s">
        <v>38</v>
      </c>
      <c r="C11" s="1">
        <v>483</v>
      </c>
    </row>
    <row r="12" spans="2:3" x14ac:dyDescent="0.25">
      <c r="B12" s="1" t="s">
        <v>37</v>
      </c>
      <c r="C12" s="1">
        <v>477</v>
      </c>
    </row>
    <row r="13" spans="2:3" x14ac:dyDescent="0.25">
      <c r="B13" s="1" t="s">
        <v>41</v>
      </c>
      <c r="C13" s="1">
        <v>475</v>
      </c>
    </row>
    <row r="14" spans="2:3" x14ac:dyDescent="0.25">
      <c r="B14" s="1" t="s">
        <v>40</v>
      </c>
      <c r="C14" s="1">
        <v>462</v>
      </c>
    </row>
    <row r="15" spans="2:3" x14ac:dyDescent="0.25">
      <c r="B15" s="1" t="s">
        <v>42</v>
      </c>
      <c r="C15" s="1">
        <v>458</v>
      </c>
    </row>
    <row r="16" spans="2:3" x14ac:dyDescent="0.25">
      <c r="B16" s="1" t="s">
        <v>49</v>
      </c>
      <c r="C16" s="1">
        <v>446</v>
      </c>
    </row>
    <row r="17" spans="2:3" x14ac:dyDescent="0.25">
      <c r="B17" s="1" t="s">
        <v>45</v>
      </c>
      <c r="C17" s="1">
        <v>439</v>
      </c>
    </row>
    <row r="18" spans="2:3" x14ac:dyDescent="0.25">
      <c r="B18" s="1" t="s">
        <v>46</v>
      </c>
      <c r="C18" s="1">
        <v>423</v>
      </c>
    </row>
    <row r="19" spans="2:3" x14ac:dyDescent="0.25">
      <c r="B19" s="1" t="s">
        <v>51</v>
      </c>
      <c r="C19" s="1">
        <v>422</v>
      </c>
    </row>
    <row r="20" spans="2:3" x14ac:dyDescent="0.25">
      <c r="B20" s="1" t="s">
        <v>32</v>
      </c>
      <c r="C20" s="1">
        <v>415</v>
      </c>
    </row>
    <row r="21" spans="2:3" x14ac:dyDescent="0.25">
      <c r="B21" s="1" t="s">
        <v>52</v>
      </c>
      <c r="C21" s="1">
        <v>413</v>
      </c>
    </row>
    <row r="22" spans="2:3" x14ac:dyDescent="0.25">
      <c r="B22" s="1" t="s">
        <v>50</v>
      </c>
      <c r="C22" s="1">
        <v>412</v>
      </c>
    </row>
    <row r="23" spans="2:3" x14ac:dyDescent="0.25">
      <c r="B23" s="1" t="s">
        <v>47</v>
      </c>
      <c r="C23" s="1">
        <v>381</v>
      </c>
    </row>
    <row r="24" spans="2:3" x14ac:dyDescent="0.25">
      <c r="B24" s="1" t="s">
        <v>56</v>
      </c>
      <c r="C24" s="1">
        <v>311</v>
      </c>
    </row>
    <row r="25" spans="2:3" x14ac:dyDescent="0.25">
      <c r="B25" s="1" t="s">
        <v>53</v>
      </c>
      <c r="C25" s="1">
        <v>305</v>
      </c>
    </row>
    <row r="26" spans="2:3" x14ac:dyDescent="0.25">
      <c r="B26" s="1" t="s">
        <v>54</v>
      </c>
      <c r="C26" s="1">
        <v>285</v>
      </c>
    </row>
    <row r="27" spans="2:3" x14ac:dyDescent="0.25">
      <c r="B27" s="1" t="s">
        <v>26</v>
      </c>
      <c r="C27" s="1">
        <v>235</v>
      </c>
    </row>
    <row r="28" spans="2:3" x14ac:dyDescent="0.25">
      <c r="B28" s="1" t="s">
        <v>57</v>
      </c>
      <c r="C28" s="1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transports</vt:lpstr>
      <vt:lpstr>Sheet1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2009-03-04T10:26:31Z</cp:lastPrinted>
  <dcterms:created xsi:type="dcterms:W3CDTF">2005-05-23T10:39:36Z</dcterms:created>
  <dcterms:modified xsi:type="dcterms:W3CDTF">2023-07-24T12:19:08Z</dcterms:modified>
</cp:coreProperties>
</file>