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3.xml" ContentType="application/vnd.openxmlformats-officedocument.drawingml.chartshape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ml.chartshape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5.xml" ContentType="application/vnd.openxmlformats-officedocument.drawingml.chartshapes+xml"/>
  <Override PartName="/xl/charts/chart42.xml" ContentType="application/vnd.openxmlformats-officedocument.drawingml.chart+xml"/>
  <Override PartName="/xl/drawings/drawing6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harts/chart4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leimane\Documents\Documents\2023\Statistika\Ekonomiskais parskats\xls_2022\"/>
    </mc:Choice>
  </mc:AlternateContent>
  <xr:revisionPtr revIDLastSave="0" documentId="8_{C3FA6082-AF31-48CA-8AE7-770E8CD4E161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iedzivotaji" sheetId="1" r:id="rId1"/>
    <sheet name="Sheet1" sheetId="2" r:id="rId2"/>
    <sheet name="Sheet2" sheetId="3" r:id="rId3"/>
  </sheets>
  <externalReferences>
    <externalReference r:id="rId4"/>
    <externalReference r:id="rId5"/>
    <externalReference r:id="rId6"/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2" i="1" l="1"/>
  <c r="D302" i="1"/>
  <c r="E301" i="1"/>
  <c r="D301" i="1"/>
  <c r="E300" i="1"/>
  <c r="D300" i="1"/>
  <c r="E299" i="1"/>
  <c r="D299" i="1"/>
  <c r="E298" i="1"/>
  <c r="D298" i="1"/>
  <c r="E297" i="1"/>
  <c r="D297" i="1"/>
  <c r="E296" i="1"/>
  <c r="D296" i="1"/>
  <c r="E295" i="1"/>
  <c r="D295" i="1"/>
  <c r="E294" i="1"/>
  <c r="D294" i="1"/>
  <c r="E293" i="1"/>
  <c r="D293" i="1"/>
  <c r="C302" i="1"/>
  <c r="C301" i="1"/>
  <c r="C300" i="1"/>
  <c r="C299" i="1"/>
  <c r="C298" i="1"/>
  <c r="C297" i="1"/>
  <c r="C296" i="1"/>
  <c r="C295" i="1"/>
  <c r="C294" i="1"/>
  <c r="C293" i="1"/>
  <c r="D784" i="1" l="1"/>
  <c r="E726" i="1"/>
  <c r="D526" i="1" l="1"/>
  <c r="B430" i="1" l="1"/>
  <c r="E29" i="1" l="1"/>
  <c r="D783" i="1" l="1"/>
  <c r="D725" i="1" l="1"/>
  <c r="E725" i="1" s="1"/>
  <c r="D525" i="1" l="1"/>
  <c r="E28" i="1" l="1"/>
  <c r="D782" i="1" l="1"/>
  <c r="D724" i="1" l="1"/>
  <c r="E724" i="1" s="1"/>
  <c r="D688" i="1"/>
  <c r="D524" i="1"/>
  <c r="E27" i="1" l="1"/>
  <c r="D781" i="1" l="1"/>
  <c r="E704" i="1"/>
  <c r="E723" i="1"/>
  <c r="D523" i="1" l="1"/>
  <c r="E26" i="1" l="1"/>
  <c r="D780" i="1" l="1"/>
  <c r="E722" i="1"/>
  <c r="D522" i="1"/>
  <c r="E25" i="1" l="1"/>
  <c r="D779" i="1" l="1"/>
  <c r="E721" i="1"/>
  <c r="D685" i="1"/>
  <c r="D521" i="1"/>
  <c r="E24" i="1" l="1"/>
  <c r="D778" i="1" l="1"/>
  <c r="E720" i="1"/>
  <c r="D520" i="1"/>
  <c r="E23" i="1" l="1"/>
  <c r="D684" i="1"/>
  <c r="D676" i="1"/>
  <c r="D677" i="1"/>
  <c r="D678" i="1"/>
  <c r="D679" i="1"/>
  <c r="D680" i="1"/>
  <c r="D681" i="1"/>
  <c r="D682" i="1"/>
  <c r="D683" i="1"/>
  <c r="D675" i="1"/>
  <c r="K1623" i="1"/>
  <c r="J1623" i="1"/>
  <c r="I1623" i="1"/>
  <c r="H1623" i="1"/>
  <c r="G1623" i="1"/>
  <c r="F1623" i="1"/>
  <c r="E1623" i="1"/>
  <c r="D1623" i="1"/>
  <c r="C1623" i="1"/>
  <c r="B1623" i="1"/>
  <c r="K1535" i="1"/>
  <c r="J1535" i="1"/>
  <c r="I1535" i="1"/>
  <c r="H1535" i="1"/>
  <c r="G1535" i="1"/>
  <c r="F1535" i="1"/>
  <c r="E1535" i="1"/>
  <c r="D1535" i="1"/>
  <c r="C1535" i="1"/>
  <c r="B1535" i="1"/>
  <c r="K1163" i="1"/>
  <c r="J1163" i="1"/>
  <c r="I1163" i="1"/>
  <c r="H1163" i="1"/>
  <c r="G1163" i="1"/>
  <c r="F1163" i="1"/>
  <c r="E1163" i="1"/>
  <c r="D1163" i="1"/>
  <c r="C1163" i="1"/>
  <c r="B1163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D519" i="1"/>
  <c r="B121" i="1"/>
  <c r="K1776" i="1"/>
  <c r="J1776" i="1"/>
  <c r="I1776" i="1"/>
  <c r="H1776" i="1"/>
  <c r="G1776" i="1"/>
  <c r="F1776" i="1"/>
  <c r="E1776" i="1"/>
  <c r="D1776" i="1"/>
  <c r="C1776" i="1"/>
  <c r="B1776" i="1"/>
  <c r="E22" i="1"/>
  <c r="D518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4" i="1"/>
  <c r="D1661" i="1"/>
  <c r="B1661" i="1"/>
  <c r="K1612" i="1"/>
  <c r="J1612" i="1"/>
  <c r="I1612" i="1"/>
  <c r="H1612" i="1"/>
  <c r="G1612" i="1"/>
  <c r="F1612" i="1"/>
  <c r="E1612" i="1"/>
  <c r="D1612" i="1"/>
  <c r="C1612" i="1"/>
  <c r="B1612" i="1"/>
  <c r="K1577" i="1"/>
  <c r="J1577" i="1"/>
  <c r="I1577" i="1"/>
  <c r="H1577" i="1"/>
  <c r="G1577" i="1"/>
  <c r="F1577" i="1"/>
  <c r="E1577" i="1"/>
  <c r="D1577" i="1"/>
  <c r="C1577" i="1"/>
  <c r="B1577" i="1"/>
  <c r="D517" i="1"/>
  <c r="D516" i="1"/>
  <c r="K1575" i="1"/>
  <c r="I1575" i="1"/>
  <c r="H1575" i="1"/>
  <c r="G1575" i="1"/>
  <c r="E1575" i="1"/>
  <c r="D1575" i="1"/>
  <c r="C1575" i="1"/>
  <c r="B1575" i="1"/>
  <c r="C1487" i="1"/>
  <c r="D1487" i="1"/>
  <c r="E1487" i="1"/>
  <c r="G1487" i="1"/>
  <c r="H1487" i="1"/>
  <c r="I1487" i="1"/>
  <c r="K1487" i="1"/>
  <c r="B1487" i="1"/>
  <c r="K1531" i="1"/>
  <c r="I1531" i="1"/>
  <c r="H1531" i="1"/>
  <c r="G1531" i="1"/>
  <c r="E1531" i="1"/>
  <c r="D1531" i="1"/>
  <c r="C1531" i="1"/>
  <c r="B1531" i="1"/>
  <c r="D515" i="1"/>
  <c r="E332" i="1"/>
  <c r="E333" i="1"/>
  <c r="D510" i="1"/>
  <c r="D511" i="1"/>
  <c r="D512" i="1"/>
  <c r="D5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Inga Leimane</author>
    <author>Inga Zuravska</author>
  </authors>
  <commentList>
    <comment ref="B200" authorId="0" shapeId="0" xr:uid="{9F1B276C-6516-4DAF-AE9C-46B7FA2EA7DE}">
      <text>
        <r>
          <rPr>
            <b/>
            <sz val="9"/>
            <color indexed="81"/>
            <rFont val="Tahoma"/>
            <family val="2"/>
            <charset val="186"/>
          </rPr>
          <t>Inga Leimane:</t>
        </r>
        <r>
          <rPr>
            <sz val="9"/>
            <color indexed="81"/>
            <rFont val="Tahoma"/>
            <family val="2"/>
            <charset val="186"/>
          </rPr>
          <t xml:space="preserve">
Avots: data.stat.gov.lv
IRD021</t>
        </r>
      </text>
    </comment>
    <comment ref="C200" authorId="0" shapeId="0" xr:uid="{AE3BBC1F-5514-424A-92AD-4C9D7DFC2DC1}">
      <text>
        <r>
          <rPr>
            <b/>
            <sz val="9"/>
            <color indexed="81"/>
            <rFont val="Tahoma"/>
            <family val="2"/>
            <charset val="186"/>
          </rPr>
          <t>Inga Leimane:</t>
        </r>
        <r>
          <rPr>
            <sz val="9"/>
            <color indexed="81"/>
            <rFont val="Tahoma"/>
            <family val="2"/>
            <charset val="186"/>
          </rPr>
          <t xml:space="preserve">
Avots: data.stat.gov.lv
IRD021</t>
        </r>
      </text>
    </comment>
    <comment ref="D200" authorId="0" shapeId="0" xr:uid="{DD1540D7-C8C6-4258-B5F7-91CCDBB32405}">
      <text>
        <r>
          <rPr>
            <b/>
            <sz val="9"/>
            <color indexed="81"/>
            <rFont val="Tahoma"/>
            <family val="2"/>
            <charset val="186"/>
          </rPr>
          <t>Inga Leimane:</t>
        </r>
        <r>
          <rPr>
            <sz val="9"/>
            <color indexed="81"/>
            <rFont val="Tahoma"/>
            <family val="2"/>
            <charset val="186"/>
          </rPr>
          <t xml:space="preserve">
Avots: data.stat.gov.lv
IRD021</t>
        </r>
      </text>
    </comment>
    <comment ref="B365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186"/>
          </rPr>
          <t>Inga Zuravska:</t>
        </r>
        <r>
          <rPr>
            <sz val="9"/>
            <color indexed="81"/>
            <rFont val="Tahoma"/>
            <family val="2"/>
            <charset val="186"/>
          </rPr>
          <t xml:space="preserve">
Avots: CSP
data.stat.gov.lv</t>
        </r>
      </text>
    </comment>
    <comment ref="B876" authorId="0" shapeId="0" xr:uid="{BDD75DD7-36BE-4DCC-B8A7-3341304437C9}">
      <text>
        <r>
          <rPr>
            <b/>
            <sz val="9"/>
            <color indexed="81"/>
            <rFont val="Tahoma"/>
            <charset val="1"/>
          </rPr>
          <t>Inga Leimane:</t>
        </r>
        <r>
          <rPr>
            <sz val="9"/>
            <color indexed="81"/>
            <rFont val="Tahoma"/>
            <charset val="1"/>
          </rPr>
          <t xml:space="preserve">
Avots: data.stat.gov.lv
IRE031</t>
        </r>
      </text>
    </comment>
    <comment ref="B920" authorId="0" shapeId="0" xr:uid="{D7545D7B-40BF-48EE-A5A4-B48124F30C6C}">
      <text>
        <r>
          <rPr>
            <b/>
            <sz val="9"/>
            <color indexed="81"/>
            <rFont val="Tahoma"/>
            <charset val="1"/>
          </rPr>
          <t>Inga Leimane:</t>
        </r>
        <r>
          <rPr>
            <sz val="9"/>
            <color indexed="81"/>
            <rFont val="Tahoma"/>
            <charset val="1"/>
          </rPr>
          <t xml:space="preserve">
Avots: data.stat.gov.lv
IRD021</t>
        </r>
      </text>
    </comment>
  </commentList>
</comments>
</file>

<file path=xl/sharedStrings.xml><?xml version="1.0" encoding="utf-8"?>
<sst xmlns="http://schemas.openxmlformats.org/spreadsheetml/2006/main" count="689" uniqueCount="158">
  <si>
    <t>iedzīvotāju skaits kopā</t>
  </si>
  <si>
    <t xml:space="preserve">   t.ai skaitā vīrieši</t>
  </si>
  <si>
    <t xml:space="preserve">   tai skaitā sievietes</t>
  </si>
  <si>
    <t>Latvija</t>
  </si>
  <si>
    <t>Rīga</t>
  </si>
  <si>
    <t>Daugavpils</t>
  </si>
  <si>
    <t>Jelgava</t>
  </si>
  <si>
    <t>Jūrmala</t>
  </si>
  <si>
    <t>Liepāja</t>
  </si>
  <si>
    <t>Rēzekne</t>
  </si>
  <si>
    <t>Ventspils</t>
  </si>
  <si>
    <t>Liepājas raj.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</si>
  <si>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</si>
  <si>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</si>
  <si>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</si>
  <si>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</si>
  <si>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</si>
  <si>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</si>
  <si>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</si>
  <si>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</si>
  <si>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</si>
  <si>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reģistrēto laulību skaits uz 1000 iedzīvotājiem</t>
  </si>
  <si>
    <t>šķirto laulību skaits uz 1000 iedzīvotājiem</t>
  </si>
  <si>
    <t>Laulību stabilitāte (šķirto laulību skaits uz 100 reģistrētajām laulībām)</t>
  </si>
  <si>
    <t>gadi</t>
  </si>
  <si>
    <t>vīrieši, %</t>
  </si>
  <si>
    <t>sievietes, %</t>
  </si>
  <si>
    <t>demogrāfiskā slodze</t>
  </si>
  <si>
    <t>iedzīvotāji līdz darbspējas vecumam  (uz 1000 darbspējigiem iedzīvotājiem)</t>
  </si>
  <si>
    <t>iedzīvotāji virs darbspējas vecuma (uz 1000 darbspējigiem iedzīvotājiem)</t>
  </si>
  <si>
    <t>1995</t>
  </si>
  <si>
    <t>reģistrēto laulību skaits</t>
  </si>
  <si>
    <t>laulībā dzimušo skaits</t>
  </si>
  <si>
    <t>ārlaulībā dzimušo skaits</t>
  </si>
  <si>
    <t>laulībā dzimušie (% no dzīvi dzimušo skaita)</t>
  </si>
  <si>
    <t>ārlaulībā dzimušie (% no dzīvi dzimušo skaita)</t>
  </si>
  <si>
    <t>audzēji</t>
  </si>
  <si>
    <t>asinsrites sistēmas slimības</t>
  </si>
  <si>
    <t>ārēji nāves cēloņi</t>
  </si>
  <si>
    <t>pārējie cēloņi</t>
  </si>
  <si>
    <t xml:space="preserve">Latvija  </t>
  </si>
  <si>
    <t xml:space="preserve">Liepāja </t>
  </si>
  <si>
    <t xml:space="preserve">Lietuva  </t>
  </si>
  <si>
    <t xml:space="preserve">Igaunija  </t>
  </si>
  <si>
    <t>Beļģija</t>
  </si>
  <si>
    <t>Čehija</t>
  </si>
  <si>
    <t>Dānija</t>
  </si>
  <si>
    <t>Vācija</t>
  </si>
  <si>
    <t>Grieķija</t>
  </si>
  <si>
    <t>Spānija</t>
  </si>
  <si>
    <t>Francija</t>
  </si>
  <si>
    <t>Īrija</t>
  </si>
  <si>
    <t>Itālija</t>
  </si>
  <si>
    <t xml:space="preserve">Kipra </t>
  </si>
  <si>
    <t xml:space="preserve">Luksemburga </t>
  </si>
  <si>
    <t>Ungārija</t>
  </si>
  <si>
    <t>Malta</t>
  </si>
  <si>
    <t>Nīderlande</t>
  </si>
  <si>
    <t xml:space="preserve">Austrija </t>
  </si>
  <si>
    <t>Polija</t>
  </si>
  <si>
    <t>Portugāle</t>
  </si>
  <si>
    <t>Slovēnija</t>
  </si>
  <si>
    <t>Slovākija</t>
  </si>
  <si>
    <t>Somija</t>
  </si>
  <si>
    <t xml:space="preserve">Zviedrija </t>
  </si>
  <si>
    <t xml:space="preserve">Lielbritānija </t>
  </si>
  <si>
    <t xml:space="preserve">Spānija </t>
  </si>
  <si>
    <t xml:space="preserve">Lietuva </t>
  </si>
  <si>
    <t xml:space="preserve">Vācija </t>
  </si>
  <si>
    <t xml:space="preserve">Itālija </t>
  </si>
  <si>
    <t xml:space="preserve"> Iedzīvotāju blīvums, cilvēku skaits uz 1 km2</t>
  </si>
  <si>
    <t>Dienvidrietumu rajons</t>
  </si>
  <si>
    <t>Ezerkrasts</t>
  </si>
  <si>
    <t>Jaunliepāja</t>
  </si>
  <si>
    <t>Karosta</t>
  </si>
  <si>
    <t>Tosmare</t>
  </si>
  <si>
    <t>Vecliepāja</t>
  </si>
  <si>
    <t>Zaļā Birze</t>
  </si>
  <si>
    <t>Ziemeļu priekšpilsēta</t>
  </si>
  <si>
    <t xml:space="preserve"> </t>
  </si>
  <si>
    <t>Jaunā Pasaule</t>
  </si>
  <si>
    <t>iedzīvotāju blīvums, cilvēki uz km2</t>
  </si>
  <si>
    <t xml:space="preserve">0-15 gadi, % </t>
  </si>
  <si>
    <t>Jaundzimušo skaits</t>
  </si>
  <si>
    <t>Mirušo skaits</t>
  </si>
  <si>
    <t>Iedzīvotāju dabiskais pieaugums</t>
  </si>
  <si>
    <t>Liepāja, reizes</t>
  </si>
  <si>
    <t>Latvija, reizes</t>
  </si>
  <si>
    <t>reizes</t>
  </si>
  <si>
    <t>dzimušo skaits uz 1000 iedzīvotājiem</t>
  </si>
  <si>
    <t>mirušo skaits uz 1000 iedzīvotājiem</t>
  </si>
  <si>
    <t>dabiskais pieaugums uz 1000 iedzīvotājiem</t>
  </si>
  <si>
    <t>Migrācijas saldo</t>
  </si>
  <si>
    <t>Gads</t>
  </si>
  <si>
    <t>Dabiskais pieaugums</t>
  </si>
  <si>
    <t>iedzīvotāju skaita izmaiņas</t>
  </si>
  <si>
    <t>2005</t>
  </si>
  <si>
    <t>Pilsoņu skaits</t>
  </si>
  <si>
    <t>Nepilsoņu skaits</t>
  </si>
  <si>
    <t>Ārvalstnieku skaits</t>
  </si>
  <si>
    <t>pilsoņu īpatsvars, %</t>
  </si>
  <si>
    <t>nepilsoņu īpatsvars, %</t>
  </si>
  <si>
    <t>ārvalstnieku īpatsvars, %</t>
  </si>
  <si>
    <t xml:space="preserve">reģistrēto laulību skaits </t>
  </si>
  <si>
    <t>šķirto laulību skaits</t>
  </si>
  <si>
    <t>laulību stabilitāte (šķirto laulību skaits uz 100 reģistrētajām laulībām)</t>
  </si>
  <si>
    <t xml:space="preserve">     dabiskais pieaugums (uz 1000 iedzīvotājiem)</t>
  </si>
  <si>
    <t xml:space="preserve">     migrācijas saldo (uz 1000 iedzīvotājiem)</t>
  </si>
  <si>
    <t>iedzīvotāju skaita pārmaiņas (uz 1000 iedzīvotājiem), tai skaitā:</t>
  </si>
  <si>
    <t>latvieši</t>
  </si>
  <si>
    <t>krievi</t>
  </si>
  <si>
    <t>baltkrievi</t>
  </si>
  <si>
    <t>ukraiņi</t>
  </si>
  <si>
    <t xml:space="preserve">2005  </t>
  </si>
  <si>
    <t>0-10 gadi</t>
  </si>
  <si>
    <t>11-20 gadi</t>
  </si>
  <si>
    <t>21-30 gadi</t>
  </si>
  <si>
    <t>31-40 gadi</t>
  </si>
  <si>
    <t>41-50 gadi</t>
  </si>
  <si>
    <t>51-60 gadi</t>
  </si>
  <si>
    <t>61-69 gadi</t>
  </si>
  <si>
    <t>70 gadi un vairāk</t>
  </si>
  <si>
    <t>2006</t>
  </si>
  <si>
    <t>0 - 5 gadi</t>
  </si>
  <si>
    <t>6 -10 gadi</t>
  </si>
  <si>
    <t>11 - 15 gadi</t>
  </si>
  <si>
    <t>16-20 gadi</t>
  </si>
  <si>
    <t>21-25 gadi</t>
  </si>
  <si>
    <t>26-30 gadi</t>
  </si>
  <si>
    <t>31-35 gadi</t>
  </si>
  <si>
    <t>36-40 gadi</t>
  </si>
  <si>
    <t>41-45 gadi</t>
  </si>
  <si>
    <t>46-50 gadi</t>
  </si>
  <si>
    <t>51-55 gadi</t>
  </si>
  <si>
    <t>56-60 gadi</t>
  </si>
  <si>
    <t>61-65 gadi</t>
  </si>
  <si>
    <t>66-70 gadi</t>
  </si>
  <si>
    <t>71+ gadi</t>
  </si>
  <si>
    <t>Dienvidrietumu   rajons</t>
  </si>
  <si>
    <t>Ziemeļu   priekšpilsēta</t>
  </si>
  <si>
    <t>Kipra</t>
  </si>
  <si>
    <t>Igaunija</t>
  </si>
  <si>
    <t>Rumānija</t>
  </si>
  <si>
    <t>Bulgārija</t>
  </si>
  <si>
    <t xml:space="preserve">Bulgārija </t>
  </si>
  <si>
    <t xml:space="preserve">Rumānija </t>
  </si>
  <si>
    <t>Jēkabpils</t>
  </si>
  <si>
    <t>Valmiera</t>
  </si>
  <si>
    <t>Horvātija</t>
  </si>
  <si>
    <t xml:space="preserve">iedzīvotāju vidējais vecums </t>
  </si>
  <si>
    <t>Dienvidrietumi</t>
  </si>
  <si>
    <t xml:space="preserve">Šķirto laulību skaita pārmaiņas (% pret 2000.gadu) </t>
  </si>
  <si>
    <t xml:space="preserve">Reģistrēto laulību skaita pārmaiņas (% pret 2000.gadu) </t>
  </si>
  <si>
    <t>pārējie</t>
  </si>
  <si>
    <t xml:space="preserve">16-64 gads, % </t>
  </si>
  <si>
    <t xml:space="preserve">65 gadi un vairāk, % </t>
  </si>
  <si>
    <t>lietuvieši</t>
  </si>
  <si>
    <t>poļi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</si>
</sst>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_ ;[Red]\-#,##0.0\ "/>
    <numFmt numFmtId="165" formatCode="#,##0_ ;[Red]\-#,##0\ "/>
    <numFmt numFmtId="166" formatCode="0.0"/>
    <numFmt numFmtId="167" formatCode="0_ ;[Red]\-0\ "/>
    <numFmt numFmtId="168" formatCode="#,##0.0"/>
    <numFmt numFmtId="169" formatCode="0.0_ ;[Red]\-0.0\ "/>
    <numFmt numFmtId="170" formatCode="0.00_ ;[Red]\-0.00\ "/>
  </numFmts>
  <fonts count="18" x14ac:knownFonts="1">
    <font>
      <sz val="10"/>
      <name val="Arial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8"/>
      <color theme="0"/>
      <name val="Times New Roman"/>
      <family val="1"/>
      <charset val="186"/>
    </font>
    <font>
      <sz val="10"/>
      <color indexed="17"/>
      <name val="Times New Roman"/>
      <family val="1"/>
      <charset val="186"/>
    </font>
    <font>
      <sz val="8"/>
      <color indexed="17"/>
      <name val="Times New Roman"/>
      <family val="1"/>
      <charset val="186"/>
    </font>
    <font>
      <sz val="11"/>
      <color rgb="FF000000"/>
      <name val="Calibri"/>
      <family val="2"/>
    </font>
    <font>
      <sz val="10"/>
      <color theme="1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9"/>
      <color theme="1"/>
      <name val="Times New Roman"/>
      <family val="1"/>
      <charset val="186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rgb="FFFF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9"/>
      </left>
      <right style="hair">
        <color indexed="19"/>
      </right>
      <top/>
      <bottom style="hair">
        <color indexed="19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Border="0" applyAlignment="0"/>
  </cellStyleXfs>
  <cellXfs count="73">
    <xf numFmtId="0" fontId="0" fillId="0" borderId="0" xfId="0"/>
    <xf numFmtId="0" fontId="0" fillId="2" borderId="0" xfId="0" applyFill="1"/>
    <xf numFmtId="0" fontId="1" fillId="3" borderId="0" xfId="0" applyFont="1" applyFill="1"/>
    <xf numFmtId="0" fontId="2" fillId="3" borderId="0" xfId="0" applyFont="1" applyFill="1"/>
    <xf numFmtId="0" fontId="1" fillId="2" borderId="0" xfId="0" applyFont="1" applyFill="1"/>
    <xf numFmtId="3" fontId="1" fillId="2" borderId="0" xfId="0" applyNumberFormat="1" applyFont="1" applyFill="1"/>
    <xf numFmtId="164" fontId="4" fillId="2" borderId="0" xfId="0" applyNumberFormat="1" applyFont="1" applyFill="1"/>
    <xf numFmtId="49" fontId="4" fillId="2" borderId="0" xfId="0" applyNumberFormat="1" applyFont="1" applyFill="1"/>
    <xf numFmtId="0" fontId="2" fillId="2" borderId="0" xfId="0" applyFont="1" applyFill="1"/>
    <xf numFmtId="166" fontId="0" fillId="2" borderId="0" xfId="0" applyNumberFormat="1" applyFill="1"/>
    <xf numFmtId="169" fontId="0" fillId="2" borderId="0" xfId="0" applyNumberFormat="1" applyFill="1"/>
    <xf numFmtId="3" fontId="2" fillId="2" borderId="0" xfId="0" applyNumberFormat="1" applyFont="1" applyFill="1"/>
    <xf numFmtId="0" fontId="2" fillId="2" borderId="0" xfId="0" applyFont="1" applyFill="1" applyAlignment="1">
      <alignment horizontal="left"/>
    </xf>
    <xf numFmtId="169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" fontId="6" fillId="2" borderId="0" xfId="0" applyNumberFormat="1" applyFont="1" applyFill="1"/>
    <xf numFmtId="0" fontId="5" fillId="2" borderId="0" xfId="0" applyFont="1" applyFill="1"/>
    <xf numFmtId="169" fontId="1" fillId="2" borderId="0" xfId="0" applyNumberFormat="1" applyFont="1" applyFill="1"/>
    <xf numFmtId="1" fontId="2" fillId="2" borderId="0" xfId="0" applyNumberFormat="1" applyFont="1" applyFill="1"/>
    <xf numFmtId="166" fontId="2" fillId="2" borderId="0" xfId="0" applyNumberFormat="1" applyFont="1" applyFill="1"/>
    <xf numFmtId="169" fontId="0" fillId="2" borderId="0" xfId="0" applyNumberFormat="1" applyFill="1" applyAlignment="1">
      <alignment horizontal="right"/>
    </xf>
    <xf numFmtId="166" fontId="0" fillId="0" borderId="0" xfId="0" applyNumberFormat="1"/>
    <xf numFmtId="0" fontId="2" fillId="3" borderId="1" xfId="0" applyFont="1" applyFill="1" applyBorder="1"/>
    <xf numFmtId="0" fontId="7" fillId="4" borderId="0" xfId="0" applyFont="1" applyFill="1"/>
    <xf numFmtId="0" fontId="7" fillId="5" borderId="0" xfId="0" applyFont="1" applyFill="1"/>
    <xf numFmtId="0" fontId="2" fillId="5" borderId="0" xfId="0" applyFont="1" applyFill="1"/>
    <xf numFmtId="169" fontId="2" fillId="2" borderId="0" xfId="0" applyNumberFormat="1" applyFont="1" applyFill="1"/>
    <xf numFmtId="3" fontId="6" fillId="2" borderId="0" xfId="0" applyNumberFormat="1" applyFont="1" applyFill="1"/>
    <xf numFmtId="0" fontId="6" fillId="2" borderId="0" xfId="0" applyFont="1" applyFill="1" applyAlignment="1">
      <alignment horizontal="left"/>
    </xf>
    <xf numFmtId="166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4" borderId="0" xfId="0" applyFont="1" applyFill="1"/>
    <xf numFmtId="1" fontId="2" fillId="2" borderId="0" xfId="0" applyNumberFormat="1" applyFont="1" applyFill="1" applyAlignment="1">
      <alignment horizontal="left"/>
    </xf>
    <xf numFmtId="169" fontId="1" fillId="2" borderId="0" xfId="0" applyNumberFormat="1" applyFont="1" applyFill="1" applyAlignment="1">
      <alignment horizontal="right"/>
    </xf>
    <xf numFmtId="169" fontId="6" fillId="2" borderId="0" xfId="0" applyNumberFormat="1" applyFont="1" applyFill="1" applyAlignment="1">
      <alignment horizontal="center"/>
    </xf>
    <xf numFmtId="0" fontId="2" fillId="4" borderId="0" xfId="0" applyFont="1" applyFill="1"/>
    <xf numFmtId="168" fontId="2" fillId="2" borderId="0" xfId="0" applyNumberFormat="1" applyFont="1" applyFill="1"/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0" fontId="2" fillId="2" borderId="0" xfId="0" quotePrefix="1" applyFont="1" applyFill="1" applyAlignment="1">
      <alignment horizontal="center"/>
    </xf>
    <xf numFmtId="1" fontId="2" fillId="2" borderId="0" xfId="0" quotePrefix="1" applyNumberFormat="1" applyFont="1" applyFill="1"/>
    <xf numFmtId="16" fontId="2" fillId="2" borderId="0" xfId="0" applyNumberFormat="1" applyFont="1" applyFill="1" applyAlignment="1">
      <alignment horizontal="center"/>
    </xf>
    <xf numFmtId="1" fontId="1" fillId="2" borderId="0" xfId="0" applyNumberFormat="1" applyFont="1" applyFill="1"/>
    <xf numFmtId="0" fontId="2" fillId="2" borderId="0" xfId="0" applyFont="1" applyFill="1" applyAlignment="1">
      <alignment horizontal="right"/>
    </xf>
    <xf numFmtId="165" fontId="2" fillId="2" borderId="0" xfId="0" applyNumberFormat="1" applyFont="1" applyFill="1"/>
    <xf numFmtId="167" fontId="2" fillId="2" borderId="0" xfId="0" applyNumberFormat="1" applyFont="1" applyFill="1"/>
    <xf numFmtId="2" fontId="2" fillId="2" borderId="0" xfId="0" applyNumberFormat="1" applyFont="1" applyFill="1"/>
    <xf numFmtId="0" fontId="2" fillId="0" borderId="0" xfId="0" applyFont="1"/>
    <xf numFmtId="0" fontId="2" fillId="2" borderId="1" xfId="0" applyFont="1" applyFill="1" applyBorder="1"/>
    <xf numFmtId="166" fontId="2" fillId="0" borderId="0" xfId="0" applyNumberFormat="1" applyFont="1"/>
    <xf numFmtId="169" fontId="2" fillId="2" borderId="0" xfId="0" applyNumberFormat="1" applyFont="1" applyFill="1" applyAlignment="1">
      <alignment horizontal="right"/>
    </xf>
    <xf numFmtId="0" fontId="8" fillId="2" borderId="0" xfId="0" applyFont="1" applyFill="1"/>
    <xf numFmtId="169" fontId="9" fillId="2" borderId="0" xfId="0" applyNumberFormat="1" applyFont="1" applyFill="1" applyAlignment="1">
      <alignment horizontal="right"/>
    </xf>
    <xf numFmtId="169" fontId="9" fillId="2" borderId="0" xfId="0" applyNumberFormat="1" applyFont="1" applyFill="1"/>
    <xf numFmtId="0" fontId="8" fillId="2" borderId="0" xfId="0" applyFont="1" applyFill="1" applyAlignment="1">
      <alignment horizontal="right"/>
    </xf>
    <xf numFmtId="170" fontId="2" fillId="2" borderId="0" xfId="0" applyNumberFormat="1" applyFont="1" applyFill="1"/>
    <xf numFmtId="0" fontId="2" fillId="2" borderId="2" xfId="0" applyFont="1" applyFill="1" applyBorder="1"/>
    <xf numFmtId="1" fontId="2" fillId="2" borderId="2" xfId="0" applyNumberFormat="1" applyFont="1" applyFill="1" applyBorder="1"/>
    <xf numFmtId="0" fontId="2" fillId="2" borderId="2" xfId="0" applyFont="1" applyFill="1" applyBorder="1" applyAlignment="1">
      <alignment horizontal="left"/>
    </xf>
    <xf numFmtId="165" fontId="11" fillId="4" borderId="5" xfId="0" applyNumberFormat="1" applyFont="1" applyFill="1" applyBorder="1"/>
    <xf numFmtId="3" fontId="14" fillId="0" borderId="2" xfId="0" applyNumberFormat="1" applyFont="1" applyBorder="1"/>
    <xf numFmtId="164" fontId="11" fillId="4" borderId="3" xfId="0" applyNumberFormat="1" applyFont="1" applyFill="1" applyBorder="1"/>
    <xf numFmtId="164" fontId="11" fillId="4" borderId="6" xfId="0" applyNumberFormat="1" applyFont="1" applyFill="1" applyBorder="1"/>
    <xf numFmtId="164" fontId="11" fillId="4" borderId="4" xfId="0" applyNumberFormat="1" applyFont="1" applyFill="1" applyBorder="1"/>
    <xf numFmtId="164" fontId="11" fillId="4" borderId="7" xfId="0" applyNumberFormat="1" applyFont="1" applyFill="1" applyBorder="1"/>
    <xf numFmtId="166" fontId="17" fillId="2" borderId="0" xfId="0" applyNumberFormat="1" applyFont="1" applyFill="1" applyAlignment="1">
      <alignment horizontal="center"/>
    </xf>
    <xf numFmtId="165" fontId="11" fillId="4" borderId="3" xfId="0" applyNumberFormat="1" applyFont="1" applyFill="1" applyBorder="1"/>
    <xf numFmtId="165" fontId="11" fillId="4" borderId="6" xfId="0" applyNumberFormat="1" applyFont="1" applyFill="1" applyBorder="1"/>
    <xf numFmtId="165" fontId="11" fillId="4" borderId="4" xfId="0" applyNumberFormat="1" applyFont="1" applyFill="1" applyBorder="1"/>
    <xf numFmtId="170" fontId="2" fillId="0" borderId="0" xfId="0" applyNumberFormat="1" applyFont="1"/>
    <xf numFmtId="166" fontId="2" fillId="2" borderId="0" xfId="0" applyNumberFormat="1" applyFont="1" applyFill="1" applyBorder="1"/>
    <xf numFmtId="166" fontId="1" fillId="4" borderId="0" xfId="0" applyNumberFormat="1" applyFont="1" applyFill="1" applyBorder="1"/>
  </cellXfs>
  <cellStyles count="2">
    <cellStyle name="Parasts" xfId="0" builtinId="0"/>
    <cellStyle name="Parasts 3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7C2AD"/>
      <rgbColor rgb="00FFFF00"/>
      <rgbColor rgb="00FF00FF"/>
      <rgbColor rgb="0000FFFF"/>
      <rgbColor rgb="00800000"/>
      <rgbColor rgb="00008000"/>
      <rgbColor rgb="00EFE8A1"/>
      <rgbColor rgb="00F84CA2"/>
      <rgbColor rgb="00D0D9AB"/>
      <rgbColor rgb="00008080"/>
      <rgbColor rgb="00E5E1DF"/>
      <rgbColor rgb="00808080"/>
      <rgbColor rgb="009999FF"/>
      <rgbColor rgb="00993366"/>
      <rgbColor rgb="00FFFFCC"/>
      <rgbColor rgb="00CCFFFF"/>
      <rgbColor rgb="00660066"/>
      <rgbColor rgb="00F1E2D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4E9FF"/>
      <rgbColor rgb="00FFCC99"/>
      <rgbColor rgb="003366FF"/>
      <rgbColor rgb="0033CCCC"/>
      <rgbColor rgb="0099CC00"/>
      <rgbColor rgb="00ECFEED"/>
      <rgbColor rgb="00FF9900"/>
      <rgbColor rgb="00FF6600"/>
      <rgbColor rgb="00666699"/>
      <rgbColor rgb="00DEE7B1"/>
      <rgbColor rgb="00003366"/>
      <rgbColor rgb="00339966"/>
      <rgbColor rgb="00003300"/>
      <rgbColor rgb="00C200C2"/>
      <rgbColor rgb="00993300"/>
      <rgbColor rgb="00993366"/>
      <rgbColor rgb="00333399"/>
      <rgbColor rgb="00333333"/>
    </indexedColors>
    <mruColors>
      <color rgb="FF990000"/>
      <color rgb="FF006600"/>
      <color rgb="FFFF0000"/>
      <color rgb="FF0000FF"/>
      <color rgb="FFFF99FF"/>
      <color rgb="FFFF66FF"/>
      <color rgb="FFFF3300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Reģistrētās un šķirtās laulības  2022. gadā</a:t>
            </a:r>
          </a:p>
        </c:rich>
      </c:tx>
      <c:layout>
        <c:manualLayout>
          <c:xMode val="edge"/>
          <c:yMode val="edge"/>
          <c:x val="0.44880219954224188"/>
          <c:y val="1.32275819891445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490223194766981"/>
          <c:y val="8.9947322325878196E-2"/>
          <c:w val="0.7407415287368182"/>
          <c:h val="0.7089965406863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iedzivotaji!$B$40</c:f>
              <c:strCache>
                <c:ptCount val="1"/>
                <c:pt idx="0">
                  <c:v>reģistrēto laulību skaits uz 1000 iedzīvotājiem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iedzivotaji!$A$41:$A$50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iedzivotaji!$B$41:$B$50</c:f>
              <c:numCache>
                <c:formatCode>0.0</c:formatCode>
                <c:ptCount val="10"/>
                <c:pt idx="0">
                  <c:v>6.292060362993678</c:v>
                </c:pt>
                <c:pt idx="1">
                  <c:v>6.3873179007332368</c:v>
                </c:pt>
                <c:pt idx="2">
                  <c:v>5.719720989220038</c:v>
                </c:pt>
                <c:pt idx="3">
                  <c:v>6.4009045152819315</c:v>
                </c:pt>
                <c:pt idx="4">
                  <c:v>5.7846613174099648</c:v>
                </c:pt>
                <c:pt idx="5">
                  <c:v>7.1543062668595336</c:v>
                </c:pt>
                <c:pt idx="6">
                  <c:v>6.2157166706415454</c:v>
                </c:pt>
                <c:pt idx="7">
                  <c:v>5.4211843202668897</c:v>
                </c:pt>
                <c:pt idx="8">
                  <c:v>6.685853442550366</c:v>
                </c:pt>
                <c:pt idx="9">
                  <c:v>6.6164865849216952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F-473C-BCA3-83FA0A07F123}"/>
            </c:ext>
          </c:extLst>
        </c:ser>
        <c:ser>
          <c:idx val="1"/>
          <c:order val="1"/>
          <c:tx>
            <c:strRef>
              <c:f>iedzivotaji!$C$40</c:f>
              <c:strCache>
                <c:ptCount val="1"/>
                <c:pt idx="0">
                  <c:v>šķirto laulību skaits uz 1000 iedzīvotājiem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1268591426071741E-3"/>
                  <c:y val="-4.9825446576459492E-3"/>
                </c:manualLayout>
              </c:layout>
              <c:tx>
                <c:rich>
                  <a:bodyPr/>
                  <a:lstStyle/>
                  <a:p>
                    <a:pPr>
                      <a:defRPr sz="95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45,6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4CF-473C-BCA3-83FA0A07F123}"/>
                </c:ext>
              </c:extLst>
            </c:dLbl>
            <c:dLbl>
              <c:idx val="1"/>
              <c:layout>
                <c:manualLayout>
                  <c:x val="6.1996670734266544E-3"/>
                  <c:y val="1.4598517839849376E-3"/>
                </c:manualLayout>
              </c:layout>
              <c:tx>
                <c:rich>
                  <a:bodyPr/>
                  <a:lstStyle/>
                  <a:p>
                    <a:pPr>
                      <a:defRPr sz="95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44,4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0364925500558432E-2"/>
                      <c:h val="5.6554785833976148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2-F4CF-473C-BCA3-83FA0A07F123}"/>
                </c:ext>
              </c:extLst>
            </c:dLbl>
            <c:dLbl>
              <c:idx val="2"/>
              <c:layout>
                <c:manualLayout>
                  <c:x val="2.4395337679564248E-3"/>
                  <c:y val="2.160385291644429E-3"/>
                </c:manualLayout>
              </c:layout>
              <c:tx>
                <c:rich>
                  <a:bodyPr/>
                  <a:lstStyle/>
                  <a:p>
                    <a:pPr>
                      <a:defRPr sz="95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62,7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4CF-473C-BCA3-83FA0A07F123}"/>
                </c:ext>
              </c:extLst>
            </c:dLbl>
            <c:dLbl>
              <c:idx val="3"/>
              <c:layout>
                <c:manualLayout>
                  <c:x val="4.5492507306063718E-3"/>
                  <c:y val="1.4393443497167103E-2"/>
                </c:manualLayout>
              </c:layout>
              <c:tx>
                <c:rich>
                  <a:bodyPr/>
                  <a:lstStyle/>
                  <a:p>
                    <a:pPr>
                      <a:defRPr sz="95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51,3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7994976454462923E-2"/>
                      <c:h val="6.6020001167624992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4-F4CF-473C-BCA3-83FA0A07F123}"/>
                </c:ext>
              </c:extLst>
            </c:dLbl>
            <c:dLbl>
              <c:idx val="4"/>
              <c:layout>
                <c:manualLayout>
                  <c:x val="1.9178818369823536E-3"/>
                  <c:y val="-1.4056692913385826E-2"/>
                </c:manualLayout>
              </c:layout>
              <c:tx>
                <c:rich>
                  <a:bodyPr/>
                  <a:lstStyle/>
                  <a:p>
                    <a:pPr>
                      <a:defRPr sz="95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42,7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F4CF-473C-BCA3-83FA0A07F123}"/>
                </c:ext>
              </c:extLst>
            </c:dLbl>
            <c:dLbl>
              <c:idx val="5"/>
              <c:layout>
                <c:manualLayout>
                  <c:x val="6.4881697831646731E-3"/>
                  <c:y val="-1.8608923884514436E-3"/>
                </c:manualLayout>
              </c:layout>
              <c:tx>
                <c:rich>
                  <a:bodyPr/>
                  <a:lstStyle/>
                  <a:p>
                    <a:pPr>
                      <a:defRPr sz="95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46,7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F4CF-473C-BCA3-83FA0A07F123}"/>
                </c:ext>
              </c:extLst>
            </c:dLbl>
            <c:dLbl>
              <c:idx val="6"/>
              <c:layout>
                <c:manualLayout>
                  <c:x val="6.7299072450181094E-3"/>
                  <c:y val="4.7960224670081011E-3"/>
                </c:manualLayout>
              </c:layout>
              <c:tx>
                <c:rich>
                  <a:bodyPr/>
                  <a:lstStyle/>
                  <a:p>
                    <a:pPr>
                      <a:defRPr sz="95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45,3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0364925500558432E-2"/>
                      <c:h val="4.7089570500327305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7-F4CF-473C-BCA3-83FA0A07F123}"/>
                </c:ext>
              </c:extLst>
            </c:dLbl>
            <c:dLbl>
              <c:idx val="7"/>
              <c:layout>
                <c:manualLayout>
                  <c:x val="6.0032488829049233E-4"/>
                  <c:y val="-1.6951678957782903E-3"/>
                </c:manualLayout>
              </c:layout>
              <c:tx>
                <c:rich>
                  <a:bodyPr/>
                  <a:lstStyle/>
                  <a:p>
                    <a:pPr>
                      <a:defRPr sz="95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62,9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844721684940472E-2"/>
                      <c:h val="5.0244642278210246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8-F4CF-473C-BCA3-83FA0A07F123}"/>
                </c:ext>
              </c:extLst>
            </c:dLbl>
            <c:dLbl>
              <c:idx val="8"/>
              <c:layout>
                <c:manualLayout>
                  <c:x val="5.7056624777478684E-3"/>
                  <c:y val="-9.8241469816273581E-3"/>
                </c:manualLayout>
              </c:layout>
              <c:tx>
                <c:rich>
                  <a:bodyPr/>
                  <a:lstStyle/>
                  <a:p>
                    <a:pPr>
                      <a:defRPr sz="95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31,8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F4CF-473C-BCA3-83FA0A07F123}"/>
                </c:ext>
              </c:extLst>
            </c:dLbl>
            <c:dLbl>
              <c:idx val="9"/>
              <c:layout>
                <c:manualLayout>
                  <c:x val="4.3010752688172043E-3"/>
                  <c:y val="-6.4724919093851136E-3"/>
                </c:manualLayout>
              </c:layout>
              <c:tx>
                <c:rich>
                  <a:bodyPr/>
                  <a:lstStyle/>
                  <a:p>
                    <a:pPr>
                      <a:defRPr sz="95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46,3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F4CF-473C-BCA3-83FA0A07F1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iedzivotaji!$A$41:$A$50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iedzivotaji!$C$41:$C$50</c:f>
              <c:numCache>
                <c:formatCode>0.0</c:formatCode>
                <c:ptCount val="10"/>
                <c:pt idx="0">
                  <c:v>2.8714694786214396</c:v>
                </c:pt>
                <c:pt idx="1">
                  <c:v>2.8351619143249511</c:v>
                </c:pt>
                <c:pt idx="2">
                  <c:v>3.5890932149651236</c:v>
                </c:pt>
                <c:pt idx="3">
                  <c:v>3.2825151360420164</c:v>
                </c:pt>
                <c:pt idx="4">
                  <c:v>2.4724762082478073</c:v>
                </c:pt>
                <c:pt idx="5">
                  <c:v>3.342585714844208</c:v>
                </c:pt>
                <c:pt idx="6">
                  <c:v>2.817195325542571</c:v>
                </c:pt>
                <c:pt idx="7">
                  <c:v>3.4119341875805596</c:v>
                </c:pt>
                <c:pt idx="8">
                  <c:v>2.1253044055789241</c:v>
                </c:pt>
                <c:pt idx="9">
                  <c:v>3.0654364453077578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4CF-473C-BCA3-83FA0A07F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5849040"/>
        <c:axId val="-385856112"/>
      </c:barChart>
      <c:catAx>
        <c:axId val="-385849040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8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85856112"/>
        <c:crosses val="autoZero"/>
        <c:auto val="1"/>
        <c:lblAlgn val="ctr"/>
        <c:lblOffset val="100"/>
        <c:tickMarkSkip val="1"/>
        <c:noMultiLvlLbl val="0"/>
      </c:catAx>
      <c:valAx>
        <c:axId val="-385856112"/>
        <c:scaling>
          <c:orientation val="minMax"/>
          <c:max val="8"/>
          <c:min val="0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-385849040"/>
        <c:crosses val="autoZero"/>
        <c:crossBetween val="between"/>
        <c:majorUnit val="0.8"/>
        <c:minorUnit val="0.5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8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migrācijas saldo 2018.gadā (uz 1000 iedz.)
                                                                                                                                             </a:t>
            </a:r>
          </a:p>
        </c:rich>
      </c:tx>
      <c:layout>
        <c:manualLayout>
          <c:xMode val="edge"/>
          <c:yMode val="edge"/>
          <c:x val="0.24650180371289204"/>
          <c:y val="1.3211239220097487E-3"/>
        </c:manualLayout>
      </c:layout>
      <c:overlay val="0"/>
      <c:spPr>
        <a:noFill/>
        <a:ln w="25400">
          <a:noFill/>
        </a:ln>
      </c:spPr>
    </c:title>
    <c:autoTitleDeleted val="0"/>
    <c:view3D>
      <c:rotX val="6"/>
      <c:hPercent val="119"/>
      <c:rotY val="13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657198672083794"/>
          <c:y val="1.0753069928758905E-2"/>
          <c:w val="0.86184302811796287"/>
          <c:h val="0.9630125101994084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DE9-4BE1-B361-804CFED597A8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2-0DE9-4BE1-B361-804CFED597A8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DE9-4BE1-B361-804CFED597A8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DE9-4BE1-B361-804CFED597A8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DE9-4BE1-B361-804CFED597A8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7-0DE9-4BE1-B361-804CFED597A8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DE9-4BE1-B361-804CFED597A8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DE9-4BE1-B361-804CFED597A8}"/>
              </c:ext>
            </c:extLst>
          </c:dPt>
          <c:dLbls>
            <c:dLbl>
              <c:idx val="0"/>
              <c:layout>
                <c:manualLayout>
                  <c:x val="1.5185520458178231E-3"/>
                  <c:y val="7.2155829358130615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DE9-4BE1-B361-804CFED597A8}"/>
                </c:ext>
              </c:extLst>
            </c:dLbl>
            <c:dLbl>
              <c:idx val="1"/>
              <c:layout>
                <c:manualLayout>
                  <c:x val="-6.1406573752133412E-3"/>
                  <c:y val="-6.140300718297643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E9-4BE1-B361-804CFED597A8}"/>
                </c:ext>
              </c:extLst>
            </c:dLbl>
            <c:dLbl>
              <c:idx val="2"/>
              <c:layout>
                <c:manualLayout>
                  <c:x val="8.3760094201364176E-4"/>
                  <c:y val="-4.591489379337445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DE9-4BE1-B361-804CFED597A8}"/>
                </c:ext>
              </c:extLst>
            </c:dLbl>
            <c:dLbl>
              <c:idx val="3"/>
              <c:layout>
                <c:manualLayout>
                  <c:x val="1.1725758074623182E-2"/>
                  <c:y val="-1.964063299483468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DE9-4BE1-B361-804CFED597A8}"/>
                </c:ext>
              </c:extLst>
            </c:dLbl>
            <c:dLbl>
              <c:idx val="4"/>
              <c:layout>
                <c:manualLayout>
                  <c:x val="1.0169101065031907E-2"/>
                  <c:y val="-1.978646849806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DE9-4BE1-B361-804CFED597A8}"/>
                </c:ext>
              </c:extLst>
            </c:dLbl>
            <c:dLbl>
              <c:idx val="5"/>
              <c:layout>
                <c:manualLayout>
                  <c:x val="7.9091072520044575E-3"/>
                  <c:y val="-1.99299306336707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DE9-4BE1-B361-804CFED597A8}"/>
                </c:ext>
              </c:extLst>
            </c:dLbl>
            <c:dLbl>
              <c:idx val="6"/>
              <c:layout>
                <c:manualLayout>
                  <c:x val="5.854131811296806E-3"/>
                  <c:y val="-3.32868007745989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DE9-4BE1-B361-804CFED597A8}"/>
                </c:ext>
              </c:extLst>
            </c:dLbl>
            <c:dLbl>
              <c:idx val="7"/>
              <c:layout>
                <c:manualLayout>
                  <c:x val="6.6500450134149326E-3"/>
                  <c:y val="-3.34312493970255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DE9-4BE1-B361-804CFED597A8}"/>
                </c:ext>
              </c:extLst>
            </c:dLbl>
            <c:dLbl>
              <c:idx val="8"/>
              <c:layout>
                <c:manualLayout>
                  <c:x val="6.5439903809515233E-3"/>
                  <c:y val="-2.036703674936926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DE9-4BE1-B361-804CFED597A8}"/>
                </c:ext>
              </c:extLst>
            </c:dLbl>
            <c:dLbl>
              <c:idx val="9"/>
              <c:layout>
                <c:manualLayout>
                  <c:x val="9.0542791740073139E-3"/>
                  <c:y val="-1.382639670041244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DE9-4BE1-B361-804CFED597A8}"/>
                </c:ext>
              </c:extLst>
            </c:dLbl>
            <c:dLbl>
              <c:idx val="10"/>
              <c:layout>
                <c:manualLayout>
                  <c:x val="1.0664365584438977E-2"/>
                  <c:y val="1.41181571053618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DE9-4BE1-B361-804CFED597A8}"/>
                </c:ext>
              </c:extLst>
            </c:dLbl>
            <c:dLbl>
              <c:idx val="11"/>
              <c:layout>
                <c:manualLayout>
                  <c:x val="1.0133294981962871E-2"/>
                  <c:y val="2.71841019872515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DE9-4BE1-B361-804CFED597A8}"/>
                </c:ext>
              </c:extLst>
            </c:dLbl>
            <c:dLbl>
              <c:idx val="12"/>
              <c:layout>
                <c:manualLayout>
                  <c:x val="9.5678040244969384E-3"/>
                  <c:y val="1.21578552680914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DE9-4BE1-B361-804CFED597A8}"/>
                </c:ext>
              </c:extLst>
            </c:dLbl>
            <c:dLbl>
              <c:idx val="13"/>
              <c:layout>
                <c:manualLayout>
                  <c:x val="1.0196478864799434E-2"/>
                  <c:y val="2.52226284214473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DE9-4BE1-B361-804CFED597A8}"/>
                </c:ext>
              </c:extLst>
            </c:dLbl>
            <c:dLbl>
              <c:idx val="14"/>
              <c:layout>
                <c:manualLayout>
                  <c:x val="9.4794041155813538E-3"/>
                  <c:y val="2.674821897262896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DE9-4BE1-B361-804CFED597A8}"/>
                </c:ext>
              </c:extLst>
            </c:dLbl>
            <c:dLbl>
              <c:idx val="15"/>
              <c:layout>
                <c:manualLayout>
                  <c:x val="8.2505303275446293E-3"/>
                  <c:y val="7.124578177727784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DE9-4BE1-B361-804CFED597A8}"/>
                </c:ext>
              </c:extLst>
            </c:dLbl>
            <c:dLbl>
              <c:idx val="16"/>
              <c:layout>
                <c:manualLayout>
                  <c:x val="5.0495331919126101E-3"/>
                  <c:y val="2.812851518560179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DE9-4BE1-B361-804CFED597A8}"/>
                </c:ext>
              </c:extLst>
            </c:dLbl>
            <c:dLbl>
              <c:idx val="17"/>
              <c:layout>
                <c:manualLayout>
                  <c:x val="-7.0693465948335409E-4"/>
                  <c:y val="4.748679862837488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DE9-4BE1-B361-804CFED597A8}"/>
                </c:ext>
              </c:extLst>
            </c:dLbl>
            <c:dLbl>
              <c:idx val="18"/>
              <c:layout>
                <c:manualLayout>
                  <c:x val="1.19729216170055E-2"/>
                  <c:y val="-2.181845737763569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DE9-4BE1-B361-804CFED597A8}"/>
                </c:ext>
              </c:extLst>
            </c:dLbl>
            <c:dLbl>
              <c:idx val="19"/>
              <c:layout>
                <c:manualLayout>
                  <c:x val="1.2159302005057141E-3"/>
                  <c:y val="6.6554180727518197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DE9-4BE1-B361-804CFED597A8}"/>
                </c:ext>
              </c:extLst>
            </c:dLbl>
            <c:dLbl>
              <c:idx val="20"/>
              <c:layout>
                <c:manualLayout>
                  <c:x val="5.4453193350831146E-3"/>
                  <c:y val="2.754850956130592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E9-4BE1-B361-804CFED597A8}"/>
                </c:ext>
              </c:extLst>
            </c:dLbl>
            <c:dLbl>
              <c:idx val="21"/>
              <c:layout>
                <c:manualLayout>
                  <c:x val="7.1238629417897659E-3"/>
                  <c:y val="5.88348331458567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DE9-4BE1-B361-804CFED597A8}"/>
                </c:ext>
              </c:extLst>
            </c:dLbl>
            <c:dLbl>
              <c:idx val="22"/>
              <c:layout>
                <c:manualLayout>
                  <c:x val="9.338175193854192E-3"/>
                  <c:y val="4.21388732658428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DE9-4BE1-B361-804CFED597A8}"/>
                </c:ext>
              </c:extLst>
            </c:dLbl>
            <c:dLbl>
              <c:idx val="23"/>
              <c:layout>
                <c:manualLayout>
                  <c:x val="6.0576948429391531E-3"/>
                  <c:y val="2.87846831646044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E9-4BE1-B361-804CFED597A8}"/>
                </c:ext>
              </c:extLst>
            </c:dLbl>
            <c:dLbl>
              <c:idx val="24"/>
              <c:layout>
                <c:manualLayout>
                  <c:x val="8.5600258871750615E-3"/>
                  <c:y val="1.208637982752155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E9-4BE1-B361-804CFED597A8}"/>
                </c:ext>
              </c:extLst>
            </c:dLbl>
            <c:dLbl>
              <c:idx val="25"/>
              <c:layout>
                <c:manualLayout>
                  <c:x val="6.8710315320174463E-3"/>
                  <c:y val="-2.938695163104611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E9-4BE1-B361-804CFED597A8}"/>
                </c:ext>
              </c:extLst>
            </c:dLbl>
            <c:dLbl>
              <c:idx val="27"/>
              <c:layout>
                <c:manualLayout>
                  <c:x val="-5.8479532163742557E-3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DE9-4BE1-B361-804CFED597A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8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iedzivotaji!$A$1902:$A$1930</c:f>
              <c:strCache>
                <c:ptCount val="29"/>
                <c:pt idx="0">
                  <c:v>Malta</c:v>
                </c:pt>
                <c:pt idx="1">
                  <c:v>Luksemburga </c:v>
                </c:pt>
                <c:pt idx="2">
                  <c:v>Kipra </c:v>
                </c:pt>
                <c:pt idx="3">
                  <c:v>Īrija</c:v>
                </c:pt>
                <c:pt idx="4">
                  <c:v>Zviedrija </c:v>
                </c:pt>
                <c:pt idx="5">
                  <c:v>Slovēnija</c:v>
                </c:pt>
                <c:pt idx="6">
                  <c:v>Spānija </c:v>
                </c:pt>
                <c:pt idx="7">
                  <c:v>Beļģija</c:v>
                </c:pt>
                <c:pt idx="8">
                  <c:v>Igaunija  </c:v>
                </c:pt>
                <c:pt idx="9">
                  <c:v>Nīderlande</c:v>
                </c:pt>
                <c:pt idx="10">
                  <c:v>Vācija</c:v>
                </c:pt>
                <c:pt idx="11">
                  <c:v>Austrija </c:v>
                </c:pt>
                <c:pt idx="12">
                  <c:v>Lielbritānija </c:v>
                </c:pt>
                <c:pt idx="13">
                  <c:v>Čehija</c:v>
                </c:pt>
                <c:pt idx="14">
                  <c:v>Ungārija</c:v>
                </c:pt>
                <c:pt idx="15">
                  <c:v>Dānija</c:v>
                </c:pt>
                <c:pt idx="16">
                  <c:v>Somija</c:v>
                </c:pt>
                <c:pt idx="17">
                  <c:v>Grieķija</c:v>
                </c:pt>
                <c:pt idx="18">
                  <c:v>Itālija</c:v>
                </c:pt>
                <c:pt idx="19">
                  <c:v>Portugāle</c:v>
                </c:pt>
                <c:pt idx="20">
                  <c:v>Liepāja </c:v>
                </c:pt>
                <c:pt idx="21">
                  <c:v>Slovākija</c:v>
                </c:pt>
                <c:pt idx="22">
                  <c:v>Polija</c:v>
                </c:pt>
                <c:pt idx="23">
                  <c:v>Bulgārija </c:v>
                </c:pt>
                <c:pt idx="24">
                  <c:v>Francija</c:v>
                </c:pt>
                <c:pt idx="25">
                  <c:v>Lietuva  </c:v>
                </c:pt>
                <c:pt idx="26">
                  <c:v>Latvija  </c:v>
                </c:pt>
                <c:pt idx="27">
                  <c:v>Rumānija</c:v>
                </c:pt>
                <c:pt idx="28">
                  <c:v>Horvātija</c:v>
                </c:pt>
              </c:strCache>
            </c:strRef>
          </c:cat>
          <c:val>
            <c:numRef>
              <c:f>iedzivotaji!$B$1902:$B$1930</c:f>
              <c:numCache>
                <c:formatCode>0.0</c:formatCode>
                <c:ptCount val="29"/>
                <c:pt idx="0" formatCode="0.0_ ;[Red]\-0.0\ ">
                  <c:v>35.299999999999997</c:v>
                </c:pt>
                <c:pt idx="1">
                  <c:v>16.3</c:v>
                </c:pt>
                <c:pt idx="2" formatCode="0.0_ ;[Red]\-0.0\ ">
                  <c:v>9.3000000000000007</c:v>
                </c:pt>
                <c:pt idx="3" formatCode="0.0_ ;[Red]\-0.0\ ">
                  <c:v>9</c:v>
                </c:pt>
                <c:pt idx="4" formatCode="General">
                  <c:v>8.5</c:v>
                </c:pt>
                <c:pt idx="5" formatCode="0.0_ ;[Red]\-0.0\ ">
                  <c:v>7.2</c:v>
                </c:pt>
                <c:pt idx="6" formatCode="0.0_ ;[Red]\-0.0\ ">
                  <c:v>7.1</c:v>
                </c:pt>
                <c:pt idx="7" formatCode="0.0_ ;[Red]\-0.0\ ">
                  <c:v>5.4</c:v>
                </c:pt>
                <c:pt idx="8" formatCode="0.0_ ;[Red]\-0.0\ ">
                  <c:v>5.3</c:v>
                </c:pt>
                <c:pt idx="9" formatCode="0.0_ ;[Red]\-0.0\ ">
                  <c:v>5</c:v>
                </c:pt>
                <c:pt idx="10" formatCode="0.0_ ;[Red]\-0.0\ ">
                  <c:v>4.8</c:v>
                </c:pt>
                <c:pt idx="11" formatCode="0.0_ ;[Red]\-0.0\ ">
                  <c:v>4</c:v>
                </c:pt>
                <c:pt idx="12" formatCode="0.0_ ;[Red]\-0.0\ ">
                  <c:v>3.9</c:v>
                </c:pt>
                <c:pt idx="13" formatCode="0.0_ ;[Red]\-0.0\ ">
                  <c:v>3.6</c:v>
                </c:pt>
                <c:pt idx="14" formatCode="0.0_ ;[Red]\-0.0\ ">
                  <c:v>3.3</c:v>
                </c:pt>
                <c:pt idx="15" formatCode="0.0_ ;[Red]\-0.0\ ">
                  <c:v>3.2</c:v>
                </c:pt>
                <c:pt idx="16" formatCode="0.0_ ;[Red]\-0.0\ ">
                  <c:v>2.1</c:v>
                </c:pt>
                <c:pt idx="17" formatCode="0.0_ ;[Red]\-0.0\ ">
                  <c:v>1.4</c:v>
                </c:pt>
                <c:pt idx="18" formatCode="0.0_ ;[Red]\-0.0\ ">
                  <c:v>1.1000000000000001</c:v>
                </c:pt>
                <c:pt idx="19" formatCode="0.0_ ;[Red]\-0.0\ ">
                  <c:v>1.1000000000000001</c:v>
                </c:pt>
                <c:pt idx="20" formatCode="0.0_ ;[Red]\-0.0\ ">
                  <c:v>1.1000000000000001</c:v>
                </c:pt>
                <c:pt idx="21" formatCode="0.0_ ;[Red]\-0.0\ ">
                  <c:v>0.7</c:v>
                </c:pt>
                <c:pt idx="22" formatCode="0.0_ ;[Red]\-0.0\ ">
                  <c:v>0.6</c:v>
                </c:pt>
                <c:pt idx="23" formatCode="0.0_ ;[Red]\-0.0\ ">
                  <c:v>-0.5</c:v>
                </c:pt>
                <c:pt idx="24" formatCode="0.0_ ;[Red]\-0.0\ ">
                  <c:v>-0.6</c:v>
                </c:pt>
                <c:pt idx="25" formatCode="0.0_ ;[Red]\-0.0\ ">
                  <c:v>-1.2</c:v>
                </c:pt>
                <c:pt idx="26" formatCode="0.0_ ;[Red]\-0.0\ ">
                  <c:v>-2.5</c:v>
                </c:pt>
                <c:pt idx="27" formatCode="0.0_ ;[Red]\-0.0\ ">
                  <c:v>-2.8</c:v>
                </c:pt>
                <c:pt idx="28" formatCode="0.0_ ;[Red]\-0.0\ ">
                  <c:v>-3.3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0DE9-4BE1-B361-804CFED59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79312512"/>
        <c:axId val="-379319584"/>
        <c:axId val="0"/>
      </c:bar3DChart>
      <c:catAx>
        <c:axId val="-379312512"/>
        <c:scaling>
          <c:orientation val="maxMin"/>
        </c:scaling>
        <c:delete val="0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7931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79319584"/>
        <c:scaling>
          <c:orientation val="minMax"/>
          <c:max val="40"/>
          <c:min val="-1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E5E1DF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79312512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Iedzīvotāju blīvums 2020.gadā (cilvēki uz 1 km</a:t>
            </a:r>
            <a:r>
              <a:rPr lang="lv-LV" sz="1200" b="0" i="0" u="none" strike="noStrike" baseline="30000">
                <a:solidFill>
                  <a:srgbClr val="000000"/>
                </a:solidFill>
                <a:latin typeface="Times New Roman"/>
                <a:cs typeface="Times New Roman"/>
              </a:rPr>
              <a:t>2</a:t>
            </a:r>
            <a:r>
              <a:rPr lang="lv-LV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teritorijas)                                                                                                                                             </a:t>
            </a:r>
          </a:p>
        </c:rich>
      </c:tx>
      <c:layout>
        <c:manualLayout>
          <c:xMode val="edge"/>
          <c:yMode val="edge"/>
          <c:x val="0.25972287679368544"/>
          <c:y val="6.6050067373708676E-3"/>
        </c:manualLayout>
      </c:layout>
      <c:overlay val="0"/>
      <c:spPr>
        <a:noFill/>
        <a:ln w="25400">
          <a:noFill/>
        </a:ln>
      </c:spPr>
    </c:title>
    <c:autoTitleDeleted val="0"/>
    <c:view3D>
      <c:rotX val="6"/>
      <c:hPercent val="121"/>
      <c:rotY val="13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4416310767113681E-2"/>
          <c:y val="3.1043289400145731E-3"/>
          <c:w val="0.87117950369062991"/>
          <c:h val="0.9630125101994084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B40-407B-AC52-0E99587AD513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2-6B40-407B-AC52-0E99587AD513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B40-407B-AC52-0E99587AD513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6B40-407B-AC52-0E99587AD513}"/>
              </c:ext>
            </c:extLst>
          </c:dPt>
          <c:dLbls>
            <c:dLbl>
              <c:idx val="0"/>
              <c:layout>
                <c:manualLayout>
                  <c:x val="2.0129743607376588E-3"/>
                  <c:y val="5.446696970012169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40-407B-AC52-0E99587AD513}"/>
                </c:ext>
              </c:extLst>
            </c:dLbl>
            <c:dLbl>
              <c:idx val="1"/>
              <c:layout>
                <c:manualLayout>
                  <c:x val="1.1422399154982206E-2"/>
                  <c:y val="3.520675956224496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40-407B-AC52-0E99587AD513}"/>
                </c:ext>
              </c:extLst>
            </c:dLbl>
            <c:dLbl>
              <c:idx val="2"/>
              <c:layout>
                <c:manualLayout>
                  <c:x val="7.3137388387488839E-3"/>
                  <c:y val="2.915835936969620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B40-407B-AC52-0E99587AD513}"/>
                </c:ext>
              </c:extLst>
            </c:dLbl>
            <c:dLbl>
              <c:idx val="3"/>
              <c:layout>
                <c:manualLayout>
                  <c:x val="3.5583768977725718E-3"/>
                  <c:y val="9.899911026264275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40-407B-AC52-0E99587AD513}"/>
                </c:ext>
              </c:extLst>
            </c:dLbl>
            <c:dLbl>
              <c:idx val="4"/>
              <c:layout>
                <c:manualLayout>
                  <c:x val="5.6324009377305617E-4"/>
                  <c:y val="1.706155898459896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40-407B-AC52-0E99587AD513}"/>
                </c:ext>
              </c:extLst>
            </c:dLbl>
            <c:dLbl>
              <c:idx val="5"/>
              <c:layout>
                <c:manualLayout>
                  <c:x val="4.1303829215796964E-3"/>
                  <c:y val="-2.196889358832970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B40-407B-AC52-0E99587AD513}"/>
                </c:ext>
              </c:extLst>
            </c:dLbl>
            <c:dLbl>
              <c:idx val="6"/>
              <c:layout>
                <c:manualLayout>
                  <c:x val="-3.5175141419165608E-3"/>
                  <c:y val="-8.245289551381731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40-407B-AC52-0E99587AD513}"/>
                </c:ext>
              </c:extLst>
            </c:dLbl>
            <c:dLbl>
              <c:idx val="7"/>
              <c:layout>
                <c:manualLayout>
                  <c:x val="-3.3137348087932963E-3"/>
                  <c:y val="-2.75037378948142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B40-407B-AC52-0E99587AD513}"/>
                </c:ext>
              </c:extLst>
            </c:dLbl>
            <c:dLbl>
              <c:idx val="8"/>
              <c:layout>
                <c:manualLayout>
                  <c:x val="-6.9526546012142212E-4"/>
                  <c:y val="-2.034208993647925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40-407B-AC52-0E99587AD513}"/>
                </c:ext>
              </c:extLst>
            </c:dLbl>
            <c:dLbl>
              <c:idx val="9"/>
              <c:layout>
                <c:manualLayout>
                  <c:x val="-3.7941004481335601E-3"/>
                  <c:y val="-6.60206345816786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B40-407B-AC52-0E99587AD513}"/>
                </c:ext>
              </c:extLst>
            </c:dLbl>
            <c:dLbl>
              <c:idx val="10"/>
              <c:layout>
                <c:manualLayout>
                  <c:x val="-3.4259898939118221E-4"/>
                  <c:y val="-5.885898662334366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B40-407B-AC52-0E99587AD513}"/>
                </c:ext>
              </c:extLst>
            </c:dLbl>
            <c:dLbl>
              <c:idx val="11"/>
              <c:layout>
                <c:manualLayout>
                  <c:x val="-1.6714423442613928E-3"/>
                  <c:y val="-5.16973386650087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B40-407B-AC52-0E99587AD513}"/>
                </c:ext>
              </c:extLst>
            </c:dLbl>
            <c:dLbl>
              <c:idx val="12"/>
              <c:layout>
                <c:manualLayout>
                  <c:x val="-1.9968346389747258E-3"/>
                  <c:y val="-4.453569070667374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40-407B-AC52-0E99587AD513}"/>
                </c:ext>
              </c:extLst>
            </c:dLbl>
            <c:dLbl>
              <c:idx val="13"/>
              <c:layout>
                <c:manualLayout>
                  <c:x val="3.5499361331287633E-3"/>
                  <c:y val="-5.058409089922167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B40-407B-AC52-0E99587AD513}"/>
                </c:ext>
              </c:extLst>
            </c:dLbl>
            <c:dLbl>
              <c:idx val="14"/>
              <c:layout>
                <c:manualLayout>
                  <c:x val="-2.0849726030337276E-3"/>
                  <c:y val="-6.984253924265416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40-407B-AC52-0E99587AD513}"/>
                </c:ext>
              </c:extLst>
            </c:dLbl>
            <c:dLbl>
              <c:idx val="15"/>
              <c:layout>
                <c:manualLayout>
                  <c:x val="2.3092307423175644E-3"/>
                  <c:y val="-4.947084313343519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B40-407B-AC52-0E99587AD513}"/>
                </c:ext>
              </c:extLst>
            </c:dLbl>
            <c:dLbl>
              <c:idx val="16"/>
              <c:layout>
                <c:manualLayout>
                  <c:x val="1.2175271036075079E-3"/>
                  <c:y val="-9.514938777863456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40-407B-AC52-0E99587AD513}"/>
                </c:ext>
              </c:extLst>
            </c:dLbl>
            <c:dLbl>
              <c:idx val="17"/>
              <c:layout>
                <c:manualLayout>
                  <c:x val="4.6082793888019393E-3"/>
                  <c:y val="-7.47776916694167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B40-407B-AC52-0E99587AD513}"/>
                </c:ext>
              </c:extLst>
            </c:dLbl>
            <c:dLbl>
              <c:idx val="18"/>
              <c:layout>
                <c:manualLayout>
                  <c:x val="4.4317742316955823E-3"/>
                  <c:y val="-6.7616043711081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40-407B-AC52-0E99587AD513}"/>
                </c:ext>
              </c:extLst>
            </c:dLbl>
            <c:dLbl>
              <c:idx val="19"/>
              <c:layout>
                <c:manualLayout>
                  <c:x val="5.8377746449816042E-3"/>
                  <c:y val="-6.045274723750680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B40-407B-AC52-0E99587AD513}"/>
                </c:ext>
              </c:extLst>
            </c:dLbl>
            <c:dLbl>
              <c:idx val="20"/>
              <c:layout>
                <c:manualLayout>
                  <c:x val="1.3032814129674839E-2"/>
                  <c:y val="-1.366077589046415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B40-407B-AC52-0E99587AD513}"/>
                </c:ext>
              </c:extLst>
            </c:dLbl>
            <c:dLbl>
              <c:idx val="21"/>
              <c:layout>
                <c:manualLayout>
                  <c:x val="1.0386136230787745E-2"/>
                  <c:y val="2.306382772166689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B40-407B-AC52-0E99587AD513}"/>
                </c:ext>
              </c:extLst>
            </c:dLbl>
            <c:dLbl>
              <c:idx val="22"/>
              <c:layout>
                <c:manualLayout>
                  <c:x val="1.4002911208151383E-2"/>
                  <c:y val="-8.146537825440248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40-407B-AC52-0E99587AD513}"/>
                </c:ext>
              </c:extLst>
            </c:dLbl>
            <c:dLbl>
              <c:idx val="23"/>
              <c:layout>
                <c:manualLayout>
                  <c:x val="6.9895356966842024E-3"/>
                  <c:y val="-2.7404764628992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40-407B-AC52-0E99587AD513}"/>
                </c:ext>
              </c:extLst>
            </c:dLbl>
            <c:dLbl>
              <c:idx val="24"/>
              <c:layout>
                <c:manualLayout>
                  <c:x val="1.1069467844903667E-2"/>
                  <c:y val="-2.629525998814217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B40-407B-AC52-0E99587AD513}"/>
                </c:ext>
              </c:extLst>
            </c:dLbl>
            <c:dLbl>
              <c:idx val="25"/>
              <c:layout>
                <c:manualLayout>
                  <c:x val="4.6956412107875163E-3"/>
                  <c:y val="2.214709951216467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40-407B-AC52-0E99587AD51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iedzivotaji!$A$1958:$A$1985</c:f>
              <c:strCache>
                <c:ptCount val="28"/>
                <c:pt idx="0">
                  <c:v>Malta</c:v>
                </c:pt>
                <c:pt idx="1">
                  <c:v>Liepāja </c:v>
                </c:pt>
                <c:pt idx="2">
                  <c:v>Nīderlande</c:v>
                </c:pt>
                <c:pt idx="3">
                  <c:v>Beļģija</c:v>
                </c:pt>
                <c:pt idx="4">
                  <c:v>Luksemburga </c:v>
                </c:pt>
                <c:pt idx="5">
                  <c:v>Vācija </c:v>
                </c:pt>
                <c:pt idx="6">
                  <c:v>Itālija </c:v>
                </c:pt>
                <c:pt idx="7">
                  <c:v>Dānija</c:v>
                </c:pt>
                <c:pt idx="8">
                  <c:v>Čehija</c:v>
                </c:pt>
                <c:pt idx="9">
                  <c:v>Polija</c:v>
                </c:pt>
                <c:pt idx="10">
                  <c:v>Portugāle</c:v>
                </c:pt>
                <c:pt idx="11">
                  <c:v>Slovākija</c:v>
                </c:pt>
                <c:pt idx="12">
                  <c:v>Austrija </c:v>
                </c:pt>
                <c:pt idx="13">
                  <c:v>Ungārija</c:v>
                </c:pt>
                <c:pt idx="14">
                  <c:v>Francija</c:v>
                </c:pt>
                <c:pt idx="15">
                  <c:v>Slovēnija</c:v>
                </c:pt>
                <c:pt idx="16">
                  <c:v>Kipra</c:v>
                </c:pt>
                <c:pt idx="17">
                  <c:v>Spānija </c:v>
                </c:pt>
                <c:pt idx="18">
                  <c:v>Rumānija</c:v>
                </c:pt>
                <c:pt idx="19">
                  <c:v>Grieķija</c:v>
                </c:pt>
                <c:pt idx="20">
                  <c:v>Horvātija</c:v>
                </c:pt>
                <c:pt idx="21">
                  <c:v>Īrija</c:v>
                </c:pt>
                <c:pt idx="22">
                  <c:v>Bulgārija</c:v>
                </c:pt>
                <c:pt idx="23">
                  <c:v>Lietuva </c:v>
                </c:pt>
                <c:pt idx="24">
                  <c:v>Igaunija  </c:v>
                </c:pt>
                <c:pt idx="25">
                  <c:v>Latvija  </c:v>
                </c:pt>
                <c:pt idx="26">
                  <c:v>Zviedrija </c:v>
                </c:pt>
                <c:pt idx="27">
                  <c:v>Somija</c:v>
                </c:pt>
              </c:strCache>
            </c:strRef>
          </c:cat>
          <c:val>
            <c:numRef>
              <c:f>iedzivotaji!$B$1958:$B$1985</c:f>
              <c:numCache>
                <c:formatCode>0.0</c:formatCode>
                <c:ptCount val="28"/>
                <c:pt idx="0" formatCode="General">
                  <c:v>1595.1</c:v>
                </c:pt>
                <c:pt idx="1">
                  <c:v>1312</c:v>
                </c:pt>
                <c:pt idx="2" formatCode="General">
                  <c:v>507.3</c:v>
                </c:pt>
                <c:pt idx="3" formatCode="General">
                  <c:v>377.3</c:v>
                </c:pt>
                <c:pt idx="4" formatCode="General">
                  <c:v>239.8</c:v>
                </c:pt>
                <c:pt idx="5" formatCode="General">
                  <c:v>235.2</c:v>
                </c:pt>
                <c:pt idx="6" formatCode="General">
                  <c:v>201.5</c:v>
                </c:pt>
                <c:pt idx="7" formatCode="General">
                  <c:v>138.5</c:v>
                </c:pt>
                <c:pt idx="8" formatCode="General">
                  <c:v>138.19999999999999</c:v>
                </c:pt>
                <c:pt idx="9" formatCode="General">
                  <c:v>123.6</c:v>
                </c:pt>
                <c:pt idx="10">
                  <c:v>113</c:v>
                </c:pt>
                <c:pt idx="11">
                  <c:v>112</c:v>
                </c:pt>
                <c:pt idx="12" formatCode="General">
                  <c:v>107.6</c:v>
                </c:pt>
                <c:pt idx="13" formatCode="General">
                  <c:v>107.1</c:v>
                </c:pt>
                <c:pt idx="14" formatCode="General">
                  <c:v>106.1</c:v>
                </c:pt>
                <c:pt idx="15" formatCode="General">
                  <c:v>103.7</c:v>
                </c:pt>
                <c:pt idx="16" formatCode="General">
                  <c:v>95.7</c:v>
                </c:pt>
                <c:pt idx="17" formatCode="General">
                  <c:v>93.8</c:v>
                </c:pt>
                <c:pt idx="18" formatCode="General">
                  <c:v>82.7</c:v>
                </c:pt>
                <c:pt idx="19" formatCode="General">
                  <c:v>82.4</c:v>
                </c:pt>
                <c:pt idx="20" formatCode="General">
                  <c:v>72.8</c:v>
                </c:pt>
                <c:pt idx="21" formatCode="General">
                  <c:v>71.900000000000006</c:v>
                </c:pt>
                <c:pt idx="22" formatCode="General">
                  <c:v>63.4</c:v>
                </c:pt>
                <c:pt idx="23" formatCode="General">
                  <c:v>44.6</c:v>
                </c:pt>
                <c:pt idx="24" formatCode="General">
                  <c:v>30.5</c:v>
                </c:pt>
                <c:pt idx="25" formatCode="General">
                  <c:v>30.2</c:v>
                </c:pt>
                <c:pt idx="26" formatCode="General">
                  <c:v>25.2</c:v>
                </c:pt>
                <c:pt idx="27" formatCode="General">
                  <c:v>18.2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6B40-407B-AC52-0E99587AD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79319040"/>
        <c:axId val="-379318496"/>
        <c:axId val="0"/>
      </c:bar3DChart>
      <c:catAx>
        <c:axId val="-379319040"/>
        <c:scaling>
          <c:orientation val="maxMin"/>
        </c:scaling>
        <c:delete val="0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7931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79318496"/>
        <c:scaling>
          <c:orientation val="minMax"/>
          <c:max val="1450"/>
          <c:min val="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1DF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79319040"/>
        <c:crosses val="max"/>
        <c:crossBetween val="between"/>
        <c:majorUnit val="14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Bērnu (14 gadi un jaunāki) īpatsvars iedzīvotāju kopskaitā 2021. gadā (%)                                                                                                                                          </a:t>
            </a:r>
          </a:p>
        </c:rich>
      </c:tx>
      <c:layout>
        <c:manualLayout>
          <c:xMode val="edge"/>
          <c:yMode val="edge"/>
          <c:x val="0.27035860848885601"/>
          <c:y val="6.7566824905009619E-3"/>
        </c:manualLayout>
      </c:layout>
      <c:overlay val="0"/>
      <c:spPr>
        <a:noFill/>
        <a:ln w="25400">
          <a:noFill/>
        </a:ln>
      </c:spPr>
    </c:title>
    <c:autoTitleDeleted val="0"/>
    <c:view3D>
      <c:rotX val="6"/>
      <c:hPercent val="122"/>
      <c:rotY val="13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773315679010608"/>
          <c:y val="8.0188499164877119E-3"/>
          <c:w val="0.85776421027183669"/>
          <c:h val="0.9621621621621622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25400">
              <a:noFill/>
            </a:ln>
            <a:effectLst>
              <a:innerShdw blurRad="63500" dist="50800" dir="16200000">
                <a:srgbClr val="FF0000">
                  <a:alpha val="50000"/>
                </a:srgbClr>
              </a:inn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990000"/>
              </a:solidFill>
              <a:ln w="25400">
                <a:noFill/>
              </a:ln>
              <a:effectLst>
                <a:innerShdw blurRad="63500" dist="50800" dir="16200000">
                  <a:srgbClr val="FF0000">
                    <a:alpha val="50000"/>
                  </a:srgb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10-D340-4D71-8218-B79F80A8420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340-4D71-8218-B79F80A8420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340-4D71-8218-B79F80A84201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  <a:effectLst>
                <a:innerShdw blurRad="63500" dist="50800" dir="16200000">
                  <a:srgbClr val="FF0000">
                    <a:alpha val="50000"/>
                  </a:srgb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14-D340-4D71-8218-B79F80A8420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340-4D71-8218-B79F80A84201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340-4D71-8218-B79F80A84201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340-4D71-8218-B79F80A8420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340-4D71-8218-B79F80A84201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340-4D71-8218-B79F80A8420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340-4D71-8218-B79F80A8420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340-4D71-8218-B79F80A84201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340-4D71-8218-B79F80A84201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340-4D71-8218-B79F80A84201}"/>
              </c:ext>
            </c:extLst>
          </c:dPt>
          <c:dLbls>
            <c:dLbl>
              <c:idx val="0"/>
              <c:layout>
                <c:manualLayout>
                  <c:x val="9.510026864104305E-3"/>
                  <c:y val="3.493083634815912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340-4D71-8218-B79F80A84201}"/>
                </c:ext>
              </c:extLst>
            </c:dLbl>
            <c:dLbl>
              <c:idx val="1"/>
              <c:layout>
                <c:manualLayout>
                  <c:x val="1.3048048591911597E-2"/>
                  <c:y val="1.04504504504503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340-4D71-8218-B79F80A84201}"/>
                </c:ext>
              </c:extLst>
            </c:dLbl>
            <c:dLbl>
              <c:idx val="2"/>
              <c:layout>
                <c:manualLayout>
                  <c:x val="1.378344032819508E-2"/>
                  <c:y val="1.299709157976865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340-4D71-8218-B79F80A84201}"/>
                </c:ext>
              </c:extLst>
            </c:dLbl>
            <c:dLbl>
              <c:idx val="3"/>
              <c:layout>
                <c:manualLayout>
                  <c:x val="1.0281015302785456E-2"/>
                  <c:y val="-1.148187557636374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340-4D71-8218-B79F80A84201}"/>
                </c:ext>
              </c:extLst>
            </c:dLbl>
            <c:dLbl>
              <c:idx val="4"/>
              <c:layout>
                <c:manualLayout>
                  <c:x val="8.4597320928796078E-3"/>
                  <c:y val="-8.935234447045604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40-4D71-8218-B79F80A84201}"/>
                </c:ext>
              </c:extLst>
            </c:dLbl>
            <c:dLbl>
              <c:idx val="5"/>
              <c:layout>
                <c:manualLayout>
                  <c:x val="1.0491373645722269E-2"/>
                  <c:y val="-1.99021068312408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340-4D71-8218-B79F80A84201}"/>
                </c:ext>
              </c:extLst>
            </c:dLbl>
            <c:dLbl>
              <c:idx val="6"/>
              <c:layout>
                <c:manualLayout>
                  <c:x val="4.4321596818578017E-3"/>
                  <c:y val="-3.086756047385930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340-4D71-8218-B79F80A84201}"/>
                </c:ext>
              </c:extLst>
            </c:dLbl>
            <c:dLbl>
              <c:idx val="7"/>
              <c:layout>
                <c:manualLayout>
                  <c:x val="4.9224588368019977E-3"/>
                  <c:y val="-2.83209193445408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340-4D71-8218-B79F80A84201}"/>
                </c:ext>
              </c:extLst>
            </c:dLbl>
            <c:dLbl>
              <c:idx val="8"/>
              <c:layout>
                <c:manualLayout>
                  <c:x val="7.5495787160572052E-3"/>
                  <c:y val="-2.57742782152230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40-4D71-8218-B79F80A84201}"/>
                </c:ext>
              </c:extLst>
            </c:dLbl>
            <c:dLbl>
              <c:idx val="9"/>
              <c:layout>
                <c:manualLayout>
                  <c:x val="3.4762953979993283E-3"/>
                  <c:y val="-2.53983816225306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340-4D71-8218-B79F80A84201}"/>
                </c:ext>
              </c:extLst>
            </c:dLbl>
            <c:dLbl>
              <c:idx val="10"/>
              <c:layout>
                <c:manualLayout>
                  <c:x val="7.6895485678173626E-3"/>
                  <c:y val="-9.338521400778209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40-4D71-8218-B79F80A84201}"/>
                </c:ext>
              </c:extLst>
            </c:dLbl>
            <c:dLbl>
              <c:idx val="11"/>
              <c:layout>
                <c:manualLayout>
                  <c:x val="5.1228357843555892E-3"/>
                  <c:y val="-6.790785393071002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340-4D71-8218-B79F80A84201}"/>
                </c:ext>
              </c:extLst>
            </c:dLbl>
            <c:dLbl>
              <c:idx val="12"/>
              <c:layout>
                <c:manualLayout>
                  <c:x val="6.2185936085538112E-3"/>
                  <c:y val="9.270436526173527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40-4D71-8218-B79F80A84201}"/>
                </c:ext>
              </c:extLst>
            </c:dLbl>
            <c:dLbl>
              <c:idx val="13"/>
              <c:layout>
                <c:manualLayout>
                  <c:x val="8.3700274992740877E-3"/>
                  <c:y val="-1.696675075148680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340-4D71-8218-B79F80A84201}"/>
                </c:ext>
              </c:extLst>
            </c:dLbl>
            <c:dLbl>
              <c:idx val="14"/>
              <c:layout>
                <c:manualLayout>
                  <c:x val="6.0436913932396192E-3"/>
                  <c:y val="2.57034018607589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40-4D71-8218-B79F80A84201}"/>
                </c:ext>
              </c:extLst>
            </c:dLbl>
            <c:dLbl>
              <c:idx val="15"/>
              <c:layout>
                <c:manualLayout>
                  <c:x val="6.7791688728713684E-3"/>
                  <c:y val="3.397435242773007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340-4D71-8218-B79F80A84201}"/>
                </c:ext>
              </c:extLst>
            </c:dLbl>
            <c:dLbl>
              <c:idx val="16"/>
              <c:layout>
                <c:manualLayout>
                  <c:x val="6.1838636764765019E-3"/>
                  <c:y val="3.771902053099393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340-4D71-8218-B79F80A84201}"/>
                </c:ext>
              </c:extLst>
            </c:dLbl>
            <c:dLbl>
              <c:idx val="17"/>
              <c:layout>
                <c:manualLayout>
                  <c:x val="9.1613006074891395E-3"/>
                  <c:y val="-3.582898441196795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40-4D71-8218-B79F80A84201}"/>
                </c:ext>
              </c:extLst>
            </c:dLbl>
            <c:dLbl>
              <c:idx val="18"/>
              <c:layout>
                <c:manualLayout>
                  <c:x val="9.0560859935891955E-3"/>
                  <c:y val="1.482071550394722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40-4D71-8218-B79F80A84201}"/>
                </c:ext>
              </c:extLst>
            </c:dLbl>
            <c:dLbl>
              <c:idx val="19"/>
              <c:layout>
                <c:manualLayout>
                  <c:x val="1.9158396957430213E-3"/>
                  <c:y val="-2.1010992303004925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340-4D71-8218-B79F80A84201}"/>
                </c:ext>
              </c:extLst>
            </c:dLbl>
            <c:dLbl>
              <c:idx val="20"/>
              <c:layout>
                <c:manualLayout>
                  <c:x val="9.0212421928820719E-3"/>
                  <c:y val="-1.306684913413060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340-4D71-8218-B79F80A84201}"/>
                </c:ext>
              </c:extLst>
            </c:dLbl>
            <c:dLbl>
              <c:idx val="21"/>
              <c:layout>
                <c:manualLayout>
                  <c:x val="6.2542344896692687E-3"/>
                  <c:y val="-4.13261571875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340-4D71-8218-B79F80A84201}"/>
                </c:ext>
              </c:extLst>
            </c:dLbl>
            <c:dLbl>
              <c:idx val="22"/>
              <c:layout>
                <c:manualLayout>
                  <c:x val="6.8496535546939494E-3"/>
                  <c:y val="-2.148622472774560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340-4D71-8218-B79F80A84201}"/>
                </c:ext>
              </c:extLst>
            </c:dLbl>
            <c:dLbl>
              <c:idx val="23"/>
              <c:layout>
                <c:manualLayout>
                  <c:x val="3.4871129178267032E-3"/>
                  <c:y val="3.67222579667813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340-4D71-8218-B79F80A84201}"/>
                </c:ext>
              </c:extLst>
            </c:dLbl>
            <c:dLbl>
              <c:idx val="24"/>
              <c:layout>
                <c:manualLayout>
                  <c:x val="5.7639161699147698E-3"/>
                  <c:y val="-4.719915847094988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340-4D71-8218-B79F80A84201}"/>
                </c:ext>
              </c:extLst>
            </c:dLbl>
            <c:dLbl>
              <c:idx val="25"/>
              <c:layout>
                <c:manualLayout>
                  <c:x val="1.5197629999220395E-2"/>
                  <c:y val="-8.429909564056786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340-4D71-8218-B79F80A84201}"/>
                </c:ext>
              </c:extLst>
            </c:dLbl>
            <c:dLbl>
              <c:idx val="26"/>
              <c:layout>
                <c:manualLayout>
                  <c:x val="9.9969335516228788E-3"/>
                  <c:y val="1.475870562051175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340-4D71-8218-B79F80A8420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iedzivotaji!$A$2009:$A$2036</c:f>
              <c:strCache>
                <c:ptCount val="28"/>
                <c:pt idx="0">
                  <c:v>Īrija</c:v>
                </c:pt>
                <c:pt idx="1">
                  <c:v>Francija</c:v>
                </c:pt>
                <c:pt idx="2">
                  <c:v>Zviedrija </c:v>
                </c:pt>
                <c:pt idx="3">
                  <c:v>Liepāja </c:v>
                </c:pt>
                <c:pt idx="4">
                  <c:v>Beļģija</c:v>
                </c:pt>
                <c:pt idx="5">
                  <c:v>Igaunija</c:v>
                </c:pt>
                <c:pt idx="6">
                  <c:v>Dānija</c:v>
                </c:pt>
                <c:pt idx="7">
                  <c:v>Kipra</c:v>
                </c:pt>
                <c:pt idx="8">
                  <c:v>Luksemburga </c:v>
                </c:pt>
                <c:pt idx="9">
                  <c:v>Latvija</c:v>
                </c:pt>
                <c:pt idx="10">
                  <c:v>Čehija</c:v>
                </c:pt>
                <c:pt idx="11">
                  <c:v>Somija</c:v>
                </c:pt>
                <c:pt idx="12">
                  <c:v>Slovākija</c:v>
                </c:pt>
                <c:pt idx="13">
                  <c:v>Nīderlande</c:v>
                </c:pt>
                <c:pt idx="14">
                  <c:v>Rumānija</c:v>
                </c:pt>
                <c:pt idx="15">
                  <c:v>Polija</c:v>
                </c:pt>
                <c:pt idx="16">
                  <c:v>Slovēnija</c:v>
                </c:pt>
                <c:pt idx="17">
                  <c:v>Lietuva </c:v>
                </c:pt>
                <c:pt idx="18">
                  <c:v>Spānija </c:v>
                </c:pt>
                <c:pt idx="19">
                  <c:v>Ungārija</c:v>
                </c:pt>
                <c:pt idx="20">
                  <c:v>Austrija </c:v>
                </c:pt>
                <c:pt idx="21">
                  <c:v>Bulgārija</c:v>
                </c:pt>
                <c:pt idx="22">
                  <c:v>Horvātija</c:v>
                </c:pt>
                <c:pt idx="23">
                  <c:v>Grieķija</c:v>
                </c:pt>
                <c:pt idx="24">
                  <c:v>Vācija </c:v>
                </c:pt>
                <c:pt idx="25">
                  <c:v>Portugāle</c:v>
                </c:pt>
                <c:pt idx="26">
                  <c:v>Malta</c:v>
                </c:pt>
                <c:pt idx="27">
                  <c:v>Itālija </c:v>
                </c:pt>
              </c:strCache>
            </c:strRef>
          </c:cat>
          <c:val>
            <c:numRef>
              <c:f>iedzivotaji!$B$2009:$B$2036</c:f>
              <c:numCache>
                <c:formatCode>General</c:formatCode>
                <c:ptCount val="28"/>
                <c:pt idx="0" formatCode="0.0">
                  <c:v>20</c:v>
                </c:pt>
                <c:pt idx="1">
                  <c:v>17.7</c:v>
                </c:pt>
                <c:pt idx="2">
                  <c:v>17.7</c:v>
                </c:pt>
                <c:pt idx="3" formatCode="0.0">
                  <c:v>16.899999999999999</c:v>
                </c:pt>
                <c:pt idx="4" formatCode="0.0">
                  <c:v>16.8</c:v>
                </c:pt>
                <c:pt idx="5">
                  <c:v>16.399999999999999</c:v>
                </c:pt>
                <c:pt idx="6">
                  <c:v>16.2</c:v>
                </c:pt>
                <c:pt idx="7" formatCode="0.0">
                  <c:v>16</c:v>
                </c:pt>
                <c:pt idx="8" formatCode="0.0">
                  <c:v>16</c:v>
                </c:pt>
                <c:pt idx="9" formatCode="0.0">
                  <c:v>16</c:v>
                </c:pt>
                <c:pt idx="10" formatCode="0.0">
                  <c:v>16.100000000000001</c:v>
                </c:pt>
                <c:pt idx="11" formatCode="0.0">
                  <c:v>15.6</c:v>
                </c:pt>
                <c:pt idx="12" formatCode="0.0">
                  <c:v>15.9</c:v>
                </c:pt>
                <c:pt idx="13">
                  <c:v>15.5</c:v>
                </c:pt>
                <c:pt idx="14">
                  <c:v>15.8</c:v>
                </c:pt>
                <c:pt idx="15">
                  <c:v>15.5</c:v>
                </c:pt>
                <c:pt idx="16">
                  <c:v>15.1</c:v>
                </c:pt>
                <c:pt idx="17">
                  <c:v>15.1</c:v>
                </c:pt>
                <c:pt idx="18">
                  <c:v>14.3</c:v>
                </c:pt>
                <c:pt idx="19">
                  <c:v>14.6</c:v>
                </c:pt>
                <c:pt idx="20">
                  <c:v>14.4</c:v>
                </c:pt>
                <c:pt idx="21">
                  <c:v>14.4</c:v>
                </c:pt>
                <c:pt idx="22">
                  <c:v>14.2</c:v>
                </c:pt>
                <c:pt idx="23">
                  <c:v>14.1</c:v>
                </c:pt>
                <c:pt idx="24">
                  <c:v>13.8</c:v>
                </c:pt>
                <c:pt idx="25">
                  <c:v>13.4</c:v>
                </c:pt>
                <c:pt idx="26">
                  <c:v>13.4</c:v>
                </c:pt>
                <c:pt idx="27" formatCode="0.0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340-4D71-8218-B79F80A84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79308704"/>
        <c:axId val="-379311968"/>
        <c:axId val="0"/>
      </c:bar3DChart>
      <c:catAx>
        <c:axId val="-379308704"/>
        <c:scaling>
          <c:orientation val="maxMin"/>
        </c:scaling>
        <c:delete val="0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7931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79311968"/>
        <c:scaling>
          <c:orientation val="minMax"/>
          <c:max val="22"/>
          <c:min val="12"/>
        </c:scaling>
        <c:delete val="0"/>
        <c:axPos val="b"/>
        <c:numFmt formatCode="0.0" sourceLinked="1"/>
        <c:majorTickMark val="out"/>
        <c:minorTickMark val="none"/>
        <c:tickLblPos val="nextTo"/>
        <c:spPr>
          <a:ln w="3175">
            <a:solidFill>
              <a:srgbClr val="E5E1DF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79308704"/>
        <c:crosses val="max"/>
        <c:crossBetween val="between"/>
        <c:majorUnit val="1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 sz="11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Iedzīvotāju blīvums (cilvēku skaits uz 1 km</a:t>
            </a:r>
            <a:r>
              <a:rPr lang="lv-LV" sz="1100" b="0" i="0" u="none" strike="noStrike" baseline="30000">
                <a:solidFill>
                  <a:srgbClr val="000000"/>
                </a:solidFill>
                <a:latin typeface="Times New Roman"/>
                <a:cs typeface="Times New Roman"/>
              </a:rPr>
              <a:t>2</a:t>
            </a:r>
            <a:r>
              <a:rPr lang="lv-LV" sz="11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)</a:t>
            </a:r>
          </a:p>
        </c:rich>
      </c:tx>
      <c:layout>
        <c:manualLayout>
          <c:xMode val="edge"/>
          <c:yMode val="edge"/>
          <c:x val="0.40829713593493117"/>
          <c:y val="9.328436796724237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84911640405932"/>
          <c:y val="5.9114994320348294E-2"/>
          <c:w val="0.86790439277449971"/>
          <c:h val="0.45388157197839052"/>
        </c:manualLayout>
      </c:layout>
      <c:lineChart>
        <c:grouping val="standard"/>
        <c:varyColors val="0"/>
        <c:ser>
          <c:idx val="0"/>
          <c:order val="0"/>
          <c:tx>
            <c:strRef>
              <c:f>iedzivotaji!$B$1647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iedzivotaji!$A$1648:$A$1671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iedzivotaji!$B$1648:$B$1671</c:f>
              <c:numCache>
                <c:formatCode>0</c:formatCode>
                <c:ptCount val="9"/>
                <c:pt idx="0">
                  <c:v>39.163681122172505</c:v>
                </c:pt>
                <c:pt idx="1">
                  <c:v>36.633652789174626</c:v>
                </c:pt>
                <c:pt idx="2">
                  <c:v>34.5</c:v>
                </c:pt>
                <c:pt idx="3">
                  <c:v>34.5</c:v>
                </c:pt>
                <c:pt idx="4" formatCode="General">
                  <c:v>31</c:v>
                </c:pt>
                <c:pt idx="5" formatCode="General">
                  <c:v>30</c:v>
                </c:pt>
                <c:pt idx="6" formatCode="General">
                  <c:v>30</c:v>
                </c:pt>
                <c:pt idx="7" formatCode="General">
                  <c:v>30</c:v>
                </c:pt>
                <c:pt idx="8" formatCode="General">
                  <c:v>30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38A-4C79-9B4A-189D40C507C9}"/>
            </c:ext>
          </c:extLst>
        </c:ser>
        <c:ser>
          <c:idx val="1"/>
          <c:order val="1"/>
          <c:tx>
            <c:strRef>
              <c:f>iedzivotaji!$C$1647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iedzivotaji!$A$1648:$A$1671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iedzivotaji!$C$1648:$C$1671</c:f>
              <c:numCache>
                <c:formatCode>0</c:formatCode>
                <c:ptCount val="9"/>
                <c:pt idx="0">
                  <c:v>2733.30078125</c:v>
                </c:pt>
                <c:pt idx="1">
                  <c:v>2471.30859375</c:v>
                </c:pt>
                <c:pt idx="2">
                  <c:v>2300.1999999999998</c:v>
                </c:pt>
                <c:pt idx="3">
                  <c:v>2169.1</c:v>
                </c:pt>
                <c:pt idx="4" formatCode="General">
                  <c:v>2109</c:v>
                </c:pt>
                <c:pt idx="5" formatCode="General">
                  <c:v>2101</c:v>
                </c:pt>
                <c:pt idx="6" formatCode="General">
                  <c:v>2110</c:v>
                </c:pt>
                <c:pt idx="7" formatCode="General">
                  <c:v>2099</c:v>
                </c:pt>
                <c:pt idx="8" formatCode="General">
                  <c:v>2081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38A-4C79-9B4A-189D40C507C9}"/>
            </c:ext>
          </c:extLst>
        </c:ser>
        <c:ser>
          <c:idx val="2"/>
          <c:order val="2"/>
          <c:tx>
            <c:strRef>
              <c:f>iedzivotaji!$D$1647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D7C2AD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D7C2AD"/>
              </a:solidFill>
              <a:ln>
                <a:solidFill>
                  <a:srgbClr val="D7C2AD"/>
                </a:solidFill>
                <a:prstDash val="solid"/>
              </a:ln>
            </c:spPr>
          </c:marker>
          <c:cat>
            <c:strRef>
              <c:f>iedzivotaji!$A$1648:$A$1671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iedzivotaji!$D$1648:$D$1671</c:f>
              <c:numCache>
                <c:formatCode>0</c:formatCode>
                <c:ptCount val="9"/>
                <c:pt idx="0">
                  <c:v>1657.2689655172414</c:v>
                </c:pt>
                <c:pt idx="1">
                  <c:v>1574.2206896551725</c:v>
                </c:pt>
                <c:pt idx="2">
                  <c:v>1453.1</c:v>
                </c:pt>
                <c:pt idx="3">
                  <c:v>1292.7</c:v>
                </c:pt>
                <c:pt idx="4" formatCode="General">
                  <c:v>1200</c:v>
                </c:pt>
                <c:pt idx="5" formatCode="General">
                  <c:v>1185</c:v>
                </c:pt>
                <c:pt idx="6" formatCode="General">
                  <c:v>1175</c:v>
                </c:pt>
                <c:pt idx="7" formatCode="General">
                  <c:v>1156</c:v>
                </c:pt>
                <c:pt idx="8" formatCode="General">
                  <c:v>1147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38A-4C79-9B4A-189D40C507C9}"/>
            </c:ext>
          </c:extLst>
        </c:ser>
        <c:ser>
          <c:idx val="3"/>
          <c:order val="3"/>
          <c:tx>
            <c:strRef>
              <c:f>iedzivotaji!$E$1647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iedzivotaji!$A$1648:$A$1671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iedzivotaji!$E$1648:$E$1671</c:f>
              <c:numCache>
                <c:formatCode>0</c:formatCode>
                <c:ptCount val="9"/>
                <c:pt idx="0">
                  <c:v>1179.5854063018244</c:v>
                </c:pt>
                <c:pt idx="1">
                  <c:v>1052.3217247097843</c:v>
                </c:pt>
                <c:pt idx="2">
                  <c:v>1050.7</c:v>
                </c:pt>
                <c:pt idx="3">
                  <c:v>985.8</c:v>
                </c:pt>
                <c:pt idx="4" formatCode="General">
                  <c:v>953</c:v>
                </c:pt>
                <c:pt idx="5" formatCode="General">
                  <c:v>951</c:v>
                </c:pt>
                <c:pt idx="6" formatCode="General">
                  <c:v>946</c:v>
                </c:pt>
                <c:pt idx="7" formatCode="General">
                  <c:v>940</c:v>
                </c:pt>
                <c:pt idx="8" formatCode="General">
                  <c:v>933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238A-4C79-9B4A-189D40C507C9}"/>
            </c:ext>
          </c:extLst>
        </c:ser>
        <c:ser>
          <c:idx val="8"/>
          <c:order val="4"/>
          <c:tx>
            <c:strRef>
              <c:f>iedzivotaji!$F$1647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iedzivotaji!$A$1648:$A$1671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iedzivotaji!$F$1648:$F$1671</c:f>
              <c:numCache>
                <c:formatCode>General</c:formatCode>
                <c:ptCount val="9"/>
                <c:pt idx="4">
                  <c:v>921</c:v>
                </c:pt>
                <c:pt idx="5">
                  <c:v>909</c:v>
                </c:pt>
                <c:pt idx="6">
                  <c:v>896</c:v>
                </c:pt>
                <c:pt idx="7">
                  <c:v>888</c:v>
                </c:pt>
                <c:pt idx="8">
                  <c:v>883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238A-4C79-9B4A-189D40C507C9}"/>
            </c:ext>
          </c:extLst>
        </c:ser>
        <c:ser>
          <c:idx val="4"/>
          <c:order val="5"/>
          <c:tx>
            <c:strRef>
              <c:f>iedzivotaji!$G$1647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iedzivotaji!$A$1648:$A$1671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iedzivotaji!$G$1648:$G$1671</c:f>
              <c:numCache>
                <c:formatCode>0</c:formatCode>
                <c:ptCount val="9"/>
                <c:pt idx="0">
                  <c:v>593.06306306306305</c:v>
                </c:pt>
                <c:pt idx="1">
                  <c:v>558.9489489489489</c:v>
                </c:pt>
                <c:pt idx="2">
                  <c:v>531.4</c:v>
                </c:pt>
                <c:pt idx="3">
                  <c:v>507.5</c:v>
                </c:pt>
                <c:pt idx="4" formatCode="General">
                  <c:v>492</c:v>
                </c:pt>
                <c:pt idx="5" formatCode="General">
                  <c:v>488</c:v>
                </c:pt>
                <c:pt idx="6" formatCode="General">
                  <c:v>481</c:v>
                </c:pt>
                <c:pt idx="7" formatCode="General">
                  <c:v>486</c:v>
                </c:pt>
                <c:pt idx="8" formatCode="General">
                  <c:v>488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238A-4C79-9B4A-189D40C507C9}"/>
            </c:ext>
          </c:extLst>
        </c:ser>
        <c:ser>
          <c:idx val="5"/>
          <c:order val="6"/>
          <c:tx>
            <c:strRef>
              <c:f>iedzivotaji!$H$1647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iedzivotaji!$A$1648:$A$1671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iedzivotaji!$H$1648:$H$1671</c:f>
              <c:numCache>
                <c:formatCode>0</c:formatCode>
                <c:ptCount val="9"/>
                <c:pt idx="0">
                  <c:v>1660.1158940397352</c:v>
                </c:pt>
                <c:pt idx="1">
                  <c:v>1475.7615894039736</c:v>
                </c:pt>
                <c:pt idx="2">
                  <c:v>1374.9</c:v>
                </c:pt>
                <c:pt idx="3">
                  <c:v>1260.8</c:v>
                </c:pt>
                <c:pt idx="4" formatCode="General">
                  <c:v>1046</c:v>
                </c:pt>
                <c:pt idx="5" formatCode="General">
                  <c:v>1037</c:v>
                </c:pt>
                <c:pt idx="6" formatCode="General">
                  <c:v>1021</c:v>
                </c:pt>
                <c:pt idx="7" formatCode="General">
                  <c:v>1017</c:v>
                </c:pt>
                <c:pt idx="8" formatCode="General">
                  <c:v>1014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238A-4C79-9B4A-189D40C507C9}"/>
            </c:ext>
          </c:extLst>
        </c:ser>
        <c:ser>
          <c:idx val="6"/>
          <c:order val="7"/>
          <c:tx>
            <c:strRef>
              <c:f>iedzivotaji!$I$1647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iedzivotaji!$A$1648:$A$1671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iedzivotaji!$I$1648:$I$1671</c:f>
              <c:numCache>
                <c:formatCode>0</c:formatCode>
                <c:ptCount val="9"/>
                <c:pt idx="0">
                  <c:v>2404.6285714285714</c:v>
                </c:pt>
                <c:pt idx="1">
                  <c:v>2233.4285714285716</c:v>
                </c:pt>
                <c:pt idx="2">
                  <c:v>2055.6999999999998</c:v>
                </c:pt>
                <c:pt idx="3">
                  <c:v>1967</c:v>
                </c:pt>
                <c:pt idx="4" formatCode="General">
                  <c:v>1629</c:v>
                </c:pt>
                <c:pt idx="5" formatCode="General">
                  <c:v>1597</c:v>
                </c:pt>
                <c:pt idx="6" formatCode="General">
                  <c:v>1565</c:v>
                </c:pt>
                <c:pt idx="7" formatCode="General">
                  <c:v>1564</c:v>
                </c:pt>
                <c:pt idx="8" formatCode="General">
                  <c:v>1546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238A-4C79-9B4A-189D40C507C9}"/>
            </c:ext>
          </c:extLst>
        </c:ser>
        <c:ser>
          <c:idx val="9"/>
          <c:order val="8"/>
          <c:tx>
            <c:strRef>
              <c:f>iedzivotaji!$J$1647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iedzivotaji!$A$1648:$A$1671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iedzivotaji!$J$1648:$J$1671</c:f>
              <c:numCache>
                <c:formatCode>General</c:formatCode>
                <c:ptCount val="9"/>
                <c:pt idx="4">
                  <c:v>1302</c:v>
                </c:pt>
                <c:pt idx="5">
                  <c:v>1223</c:v>
                </c:pt>
                <c:pt idx="6">
                  <c:v>1208</c:v>
                </c:pt>
                <c:pt idx="7">
                  <c:v>1214</c:v>
                </c:pt>
                <c:pt idx="8">
                  <c:v>1217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238A-4C79-9B4A-189D40C507C9}"/>
            </c:ext>
          </c:extLst>
        </c:ser>
        <c:ser>
          <c:idx val="7"/>
          <c:order val="9"/>
          <c:tx>
            <c:strRef>
              <c:f>iedzivotaji!$K$1647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iedzivotaji!$A$1648:$A$1671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iedzivotaji!$K$1648:$K$1671</c:f>
              <c:numCache>
                <c:formatCode>0</c:formatCode>
                <c:ptCount val="9"/>
                <c:pt idx="0">
                  <c:v>848.46570397111918</c:v>
                </c:pt>
                <c:pt idx="1">
                  <c:v>790.30685920577616</c:v>
                </c:pt>
                <c:pt idx="2">
                  <c:v>762.9</c:v>
                </c:pt>
                <c:pt idx="3">
                  <c:v>671.7</c:v>
                </c:pt>
                <c:pt idx="4" formatCode="General">
                  <c:v>625</c:v>
                </c:pt>
                <c:pt idx="5" formatCode="General">
                  <c:v>619</c:v>
                </c:pt>
                <c:pt idx="6" formatCode="General">
                  <c:v>310</c:v>
                </c:pt>
                <c:pt idx="7" formatCode="General">
                  <c:v>601</c:v>
                </c:pt>
                <c:pt idx="8" formatCode="General">
                  <c:v>593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238A-4C79-9B4A-189D40C50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79309792"/>
        <c:axId val="-379305984"/>
      </c:lineChart>
      <c:catAx>
        <c:axId val="-379309792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7930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79305984"/>
        <c:scaling>
          <c:orientation val="minMax"/>
          <c:max val="3000"/>
          <c:min val="0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-379309792"/>
        <c:crosses val="autoZero"/>
        <c:crossBetween val="between"/>
        <c:majorUnit val="300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Iedzīvotāju blīvums 2022. gadā (cilvēku skaits uz 1 km</a:t>
            </a:r>
            <a:r>
              <a:rPr lang="lv-LV" sz="1200" b="0" i="0" u="none" strike="noStrike" baseline="30000">
                <a:solidFill>
                  <a:srgbClr val="000000"/>
                </a:solidFill>
                <a:latin typeface="Times New Roman"/>
                <a:cs typeface="Times New Roman"/>
              </a:rPr>
              <a:t>2</a:t>
            </a:r>
            <a:r>
              <a:rPr lang="lv-LV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)</a:t>
            </a:r>
          </a:p>
        </c:rich>
      </c:tx>
      <c:layout>
        <c:manualLayout>
          <c:xMode val="edge"/>
          <c:yMode val="edge"/>
          <c:x val="0.33914936993101003"/>
          <c:y val="1.295349030276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624493950696"/>
          <c:y val="0.10365014592154083"/>
          <c:w val="0.82181367685632889"/>
          <c:h val="0.75447018027856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iedzivotaji!$B$364</c:f>
              <c:strCache>
                <c:ptCount val="1"/>
                <c:pt idx="0">
                  <c:v> Iedzīvotāju blīvums, cilvēku skaits uz 1 km2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iedzivotaji!$A$365:$A$374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iedzivotaji!$B$365:$B$374</c:f>
              <c:numCache>
                <c:formatCode>#\ ##0_ ;[Red]\-#\ ##0\ </c:formatCode>
                <c:ptCount val="10"/>
                <c:pt idx="0">
                  <c:v>30.260358504177212</c:v>
                </c:pt>
                <c:pt idx="1">
                  <c:v>2408.5714285714284</c:v>
                </c:pt>
                <c:pt idx="2">
                  <c:v>1244.0833070369201</c:v>
                </c:pt>
                <c:pt idx="3">
                  <c:v>951.02323968088797</c:v>
                </c:pt>
                <c:pt idx="4">
                  <c:v>978.81278538812796</c:v>
                </c:pt>
                <c:pt idx="5">
                  <c:v>575.2614415832677</c:v>
                </c:pt>
                <c:pt idx="6">
                  <c:v>1306.9939606467954</c:v>
                </c:pt>
                <c:pt idx="7">
                  <c:v>1540.7710280373831</c:v>
                </c:pt>
                <c:pt idx="8">
                  <c:v>1209.0471092077089</c:v>
                </c:pt>
                <c:pt idx="9">
                  <c:v>645.02740798747061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B1-4BA3-8269-A779600E2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79311424"/>
        <c:axId val="-379316864"/>
      </c:barChart>
      <c:catAx>
        <c:axId val="-379311424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79316864"/>
        <c:crosses val="autoZero"/>
        <c:auto val="1"/>
        <c:lblAlgn val="ctr"/>
        <c:lblOffset val="100"/>
        <c:tickMarkSkip val="1"/>
        <c:noMultiLvlLbl val="0"/>
      </c:catAx>
      <c:valAx>
        <c:axId val="-379316864"/>
        <c:scaling>
          <c:orientation val="minMax"/>
          <c:max val="2500"/>
          <c:min val="0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#\ ##0_ ;[Red]\-#\ ##0\ " sourceLinked="1"/>
        <c:majorTickMark val="out"/>
        <c:minorTickMark val="none"/>
        <c:tickLblPos val="nextTo"/>
        <c:crossAx val="-379311424"/>
        <c:crosses val="autoZero"/>
        <c:crossBetween val="between"/>
        <c:majorUnit val="2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 sz="1175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Liepājas iedzīvotāju blīvums (cilvēku skaits uz 1 km</a:t>
            </a:r>
            <a:r>
              <a:rPr lang="lv-LV" sz="1175" b="0" i="0" u="none" strike="noStrike" baseline="30000">
                <a:solidFill>
                  <a:srgbClr val="000000"/>
                </a:solidFill>
                <a:latin typeface="Times New Roman"/>
                <a:cs typeface="Times New Roman"/>
              </a:rPr>
              <a:t>2</a:t>
            </a:r>
            <a:r>
              <a:rPr lang="lv-LV" sz="1175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)</a:t>
            </a:r>
          </a:p>
        </c:rich>
      </c:tx>
      <c:layout>
        <c:manualLayout>
          <c:xMode val="edge"/>
          <c:yMode val="edge"/>
          <c:x val="0.32244051303459093"/>
          <c:y val="1.33333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86751404703297"/>
          <c:y val="0.10115377806513189"/>
          <c:w val="0.72331231629595194"/>
          <c:h val="0.70189053347803665"/>
        </c:manualLayout>
      </c:layout>
      <c:lineChart>
        <c:grouping val="standard"/>
        <c:varyColors val="0"/>
        <c:ser>
          <c:idx val="0"/>
          <c:order val="0"/>
          <c:tx>
            <c:strRef>
              <c:f>iedzivotaji!$B$390</c:f>
              <c:strCache>
                <c:ptCount val="1"/>
                <c:pt idx="0">
                  <c:v> Iedzīvotāju blīvums, cilvēku skaits uz 1 km2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olid"/>
            </a:ln>
            <a:effectLst/>
          </c:spPr>
          <c:marker>
            <c:symbol val="triangle"/>
            <c:size val="8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iedzivotaji!$A$391:$A$414</c:f>
              <c:numCache>
                <c:formatCode>General</c:formatCod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iedzivotaji!$B$391:$B$414</c:f>
              <c:numCache>
                <c:formatCode>0</c:formatCode>
                <c:ptCount val="12"/>
                <c:pt idx="0">
                  <c:v>1660.1158940397352</c:v>
                </c:pt>
                <c:pt idx="1">
                  <c:v>1455</c:v>
                </c:pt>
                <c:pt idx="2">
                  <c:v>1375</c:v>
                </c:pt>
                <c:pt idx="3">
                  <c:v>1261</c:v>
                </c:pt>
                <c:pt idx="4" formatCode="General">
                  <c:v>1375</c:v>
                </c:pt>
                <c:pt idx="5" formatCode="General">
                  <c:v>1352</c:v>
                </c:pt>
                <c:pt idx="6" formatCode="General">
                  <c:v>1347</c:v>
                </c:pt>
                <c:pt idx="7" formatCode="General">
                  <c:v>1342</c:v>
                </c:pt>
                <c:pt idx="8" formatCode="General">
                  <c:v>1335</c:v>
                </c:pt>
                <c:pt idx="9" formatCode="General">
                  <c:v>1324</c:v>
                </c:pt>
                <c:pt idx="10" formatCode="General">
                  <c:v>1312</c:v>
                </c:pt>
                <c:pt idx="11" formatCode="General">
                  <c:v>1307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E08-412D-8BA3-1AC864620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79314688"/>
        <c:axId val="-379314144"/>
      </c:lineChart>
      <c:catAx>
        <c:axId val="-379314688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79314144"/>
        <c:crosses val="autoZero"/>
        <c:auto val="1"/>
        <c:lblAlgn val="ctr"/>
        <c:lblOffset val="100"/>
        <c:tickMarkSkip val="1"/>
        <c:noMultiLvlLbl val="0"/>
      </c:catAx>
      <c:valAx>
        <c:axId val="-379314144"/>
        <c:scaling>
          <c:orientation val="minMax"/>
          <c:min val="990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-379314688"/>
        <c:crosses val="autoZero"/>
        <c:crossBetween val="between"/>
        <c:majorUnit val="30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iedzīvotāju skaita sadalījums pa pilsētas mikrorajoniem 2022. gadā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iedzivotaji!$B$423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79E-415D-B6F4-8FE6A02F781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15%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79E-415D-B6F4-8FE6A02F781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479E-415D-B6F4-8FE6A02F781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10%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479E-415D-B6F4-8FE6A02F781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479E-415D-B6F4-8FE6A02F781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29%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479E-415D-B6F4-8FE6A02F781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479E-415D-B6F4-8FE6A02F781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21%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479E-415D-B6F4-8FE6A02F781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iedzivotaji!$A$424:$A$431</c:f>
              <c:strCache>
                <c:ptCount val="8"/>
                <c:pt idx="0">
                  <c:v>Dienvidrietumi</c:v>
                </c:pt>
                <c:pt idx="1">
                  <c:v>Ezerkrasts</c:v>
                </c:pt>
                <c:pt idx="2">
                  <c:v>Jaunliepāja</c:v>
                </c:pt>
                <c:pt idx="3">
                  <c:v>Karosta</c:v>
                </c:pt>
                <c:pt idx="4">
                  <c:v>Tosmare</c:v>
                </c:pt>
                <c:pt idx="5">
                  <c:v>Vecliepāja</c:v>
                </c:pt>
                <c:pt idx="6">
                  <c:v>Zaļā Birze</c:v>
                </c:pt>
                <c:pt idx="7">
                  <c:v>Ziemeļu priekšpilsēta</c:v>
                </c:pt>
              </c:strCache>
            </c:strRef>
          </c:cat>
          <c:val>
            <c:numRef>
              <c:f>iedzivotaji!$B$424:$B$431</c:f>
              <c:numCache>
                <c:formatCode>#,##0</c:formatCode>
                <c:ptCount val="8"/>
                <c:pt idx="0">
                  <c:v>5048</c:v>
                </c:pt>
                <c:pt idx="1">
                  <c:v>11187</c:v>
                </c:pt>
                <c:pt idx="2">
                  <c:v>5915</c:v>
                </c:pt>
                <c:pt idx="3">
                  <c:v>7403</c:v>
                </c:pt>
                <c:pt idx="4">
                  <c:v>3308</c:v>
                </c:pt>
                <c:pt idx="5">
                  <c:v>21533</c:v>
                </c:pt>
                <c:pt idx="6">
                  <c:v>4425</c:v>
                </c:pt>
                <c:pt idx="7">
                  <c:v>15715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79E-415D-B6F4-8FE6A02F7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-379317952"/>
        <c:axId val="-379310880"/>
      </c:barChart>
      <c:catAx>
        <c:axId val="-379317952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79310880"/>
        <c:crosses val="autoZero"/>
        <c:auto val="1"/>
        <c:lblAlgn val="ctr"/>
        <c:lblOffset val="100"/>
        <c:tickMarkSkip val="1"/>
        <c:noMultiLvlLbl val="0"/>
      </c:catAx>
      <c:valAx>
        <c:axId val="-379310880"/>
        <c:scaling>
          <c:orientation val="minMax"/>
          <c:max val="26000"/>
          <c:min val="0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#,##0" sourceLinked="1"/>
        <c:majorTickMark val="none"/>
        <c:minorTickMark val="none"/>
        <c:tickLblPos val="nextTo"/>
        <c:crossAx val="-379317952"/>
        <c:crosses val="autoZero"/>
        <c:crossBetween val="between"/>
        <c:majorUnit val="26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anchor="ctr" anchorCtr="0"/>
    <a:lstStyle/>
    <a:p>
      <a:pPr>
        <a:defRPr sz="1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lv-LV"/>
              <a:t>I</a:t>
            </a:r>
            <a:r>
              <a:rPr lang="en-US"/>
              <a:t>edzīvotāju blīvums</a:t>
            </a:r>
            <a:r>
              <a:rPr lang="lv-LV"/>
              <a:t> Liepājas</a:t>
            </a:r>
            <a:r>
              <a:rPr lang="lv-LV" baseline="0"/>
              <a:t> mikrorajonos 2022. gadā</a:t>
            </a:r>
            <a:r>
              <a:rPr lang="en-US"/>
              <a:t>, </a:t>
            </a:r>
            <a:r>
              <a:rPr lang="lv-LV"/>
              <a:t>(</a:t>
            </a:r>
            <a:r>
              <a:rPr lang="en-US"/>
              <a:t>cilvēki uz km2</a:t>
            </a:r>
            <a:r>
              <a:rPr lang="lv-LV"/>
              <a:t>)</a:t>
            </a:r>
            <a:endParaRPr lang="en-US"/>
          </a:p>
        </c:rich>
      </c:tx>
      <c:layout>
        <c:manualLayout>
          <c:xMode val="edge"/>
          <c:yMode val="edge"/>
          <c:x val="0.25882942439681672"/>
          <c:y val="1.915708812260536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iedzivotaji!$B$476</c:f>
              <c:strCache>
                <c:ptCount val="1"/>
                <c:pt idx="0">
                  <c:v>iedzīvotāju blīvums, cilvēki uz km2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iedzivotaji!$A$477:$A$485</c:f>
              <c:strCache>
                <c:ptCount val="9"/>
                <c:pt idx="0">
                  <c:v>Dienvidrietumu   rajons</c:v>
                </c:pt>
                <c:pt idx="1">
                  <c:v>Ezerkrasts</c:v>
                </c:pt>
                <c:pt idx="2">
                  <c:v>Jaunā Pasaule</c:v>
                </c:pt>
                <c:pt idx="3">
                  <c:v>Jaunliepāja</c:v>
                </c:pt>
                <c:pt idx="4">
                  <c:v>Karosta</c:v>
                </c:pt>
                <c:pt idx="5">
                  <c:v>Tosmare</c:v>
                </c:pt>
                <c:pt idx="6">
                  <c:v>Vecliepāja</c:v>
                </c:pt>
                <c:pt idx="7">
                  <c:v>Zaļā Birze</c:v>
                </c:pt>
                <c:pt idx="8">
                  <c:v>Ziemeļu   priekšpilsēta</c:v>
                </c:pt>
              </c:strCache>
            </c:strRef>
          </c:cat>
          <c:val>
            <c:numRef>
              <c:f>iedzivotaji!$B$477:$B$485</c:f>
              <c:numCache>
                <c:formatCode>0</c:formatCode>
                <c:ptCount val="9"/>
                <c:pt idx="0">
                  <c:v>2337.037037037037</c:v>
                </c:pt>
                <c:pt idx="1">
                  <c:v>6356.25</c:v>
                </c:pt>
                <c:pt idx="2">
                  <c:v>295.45454545454544</c:v>
                </c:pt>
                <c:pt idx="3">
                  <c:v>842.59259259259261</c:v>
                </c:pt>
                <c:pt idx="4">
                  <c:v>421.58314350797269</c:v>
                </c:pt>
                <c:pt idx="5">
                  <c:v>1629.5566502463055</c:v>
                </c:pt>
                <c:pt idx="6">
                  <c:v>3257.6399394856276</c:v>
                </c:pt>
                <c:pt idx="7">
                  <c:v>585.234899328859</c:v>
                </c:pt>
                <c:pt idx="8">
                  <c:v>2899.4464944649449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FF-4C23-99EB-DC00F7103B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-379310336"/>
        <c:axId val="-379308160"/>
      </c:barChart>
      <c:catAx>
        <c:axId val="-379310336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79308160"/>
        <c:crosses val="autoZero"/>
        <c:auto val="1"/>
        <c:lblAlgn val="ctr"/>
        <c:lblOffset val="100"/>
        <c:tickMarkSkip val="1"/>
        <c:noMultiLvlLbl val="0"/>
      </c:catAx>
      <c:valAx>
        <c:axId val="-379308160"/>
        <c:scaling>
          <c:orientation val="minMax"/>
          <c:max val="8500"/>
          <c:min val="0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" sourceLinked="1"/>
        <c:majorTickMark val="none"/>
        <c:minorTickMark val="none"/>
        <c:tickLblPos val="nextTo"/>
        <c:crossAx val="-379310336"/>
        <c:crosses val="autoZero"/>
        <c:crossBetween val="between"/>
        <c:majorUnit val="8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rot="0" vert="horz" anchor="b" anchorCtr="1"/>
    <a:lstStyle/>
    <a:p>
      <a:pPr>
        <a:defRPr sz="1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skaita pārmaiņas (% pret 1995.gadu)</a:t>
            </a:r>
          </a:p>
        </c:rich>
      </c:tx>
      <c:layout>
        <c:manualLayout>
          <c:xMode val="edge"/>
          <c:yMode val="edge"/>
          <c:x val="0.33669042961986445"/>
          <c:y val="2.19711286089238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2436766299735"/>
          <c:y val="7.2818779008556128E-2"/>
          <c:w val="0.86802139037433168"/>
          <c:h val="0.48775993396305689"/>
        </c:manualLayout>
      </c:layout>
      <c:lineChart>
        <c:grouping val="standard"/>
        <c:varyColors val="0"/>
        <c:ser>
          <c:idx val="0"/>
          <c:order val="0"/>
          <c:tx>
            <c:strRef>
              <c:f>iedzivotaji!$B$1195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iedzivotaji!$A$1196:$A$1219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iedzivotaji!$B$1196:$B$1219</c:f>
              <c:numCache>
                <c:formatCode>0.0</c:formatCode>
                <c:ptCount val="12"/>
                <c:pt idx="0">
                  <c:v>-1.102293971677895</c:v>
                </c:pt>
                <c:pt idx="1">
                  <c:v>-6.4601392425430362</c:v>
                </c:pt>
                <c:pt idx="2">
                  <c:v>-9.2883576203290517</c:v>
                </c:pt>
                <c:pt idx="3">
                  <c:v>-17.984999999999999</c:v>
                </c:pt>
                <c:pt idx="4">
                  <c:v>-20.27</c:v>
                </c:pt>
                <c:pt idx="5">
                  <c:v>-21.03</c:v>
                </c:pt>
                <c:pt idx="6" formatCode="General">
                  <c:v>-21.7</c:v>
                </c:pt>
                <c:pt idx="7" formatCode="General">
                  <c:v>-22.3</c:v>
                </c:pt>
                <c:pt idx="8" formatCode="General">
                  <c:v>-22.8</c:v>
                </c:pt>
                <c:pt idx="9" formatCode="General">
                  <c:v>-23.3</c:v>
                </c:pt>
                <c:pt idx="10">
                  <c:v>-24.04</c:v>
                </c:pt>
                <c:pt idx="11">
                  <c:v>-23.750380132907821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44A-4853-A89B-55D87D08D5CD}"/>
            </c:ext>
          </c:extLst>
        </c:ser>
        <c:ser>
          <c:idx val="1"/>
          <c:order val="1"/>
          <c:tx>
            <c:strRef>
              <c:f>iedzivotaji!$C$1195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iedzivotaji!$A$1196:$A$1219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iedzivotaji!$C$1196:$C$1219</c:f>
              <c:numCache>
                <c:formatCode>0.0</c:formatCode>
                <c:ptCount val="12"/>
                <c:pt idx="0">
                  <c:v>-1.567520573558653</c:v>
                </c:pt>
                <c:pt idx="1">
                  <c:v>-9.5851941834291949</c:v>
                </c:pt>
                <c:pt idx="2">
                  <c:v>-13.349530172567782</c:v>
                </c:pt>
                <c:pt idx="3">
                  <c:v>-21.466999999999999</c:v>
                </c:pt>
                <c:pt idx="4">
                  <c:v>-21.19</c:v>
                </c:pt>
                <c:pt idx="5">
                  <c:v>-20.83</c:v>
                </c:pt>
                <c:pt idx="6" formatCode="General">
                  <c:v>-21.3</c:v>
                </c:pt>
                <c:pt idx="7" formatCode="General">
                  <c:v>-21.9</c:v>
                </c:pt>
                <c:pt idx="8" formatCode="General">
                  <c:v>-22.5</c:v>
                </c:pt>
                <c:pt idx="9" formatCode="General">
                  <c:v>-24.1</c:v>
                </c:pt>
                <c:pt idx="10">
                  <c:v>-25.23</c:v>
                </c:pt>
                <c:pt idx="11">
                  <c:v>-24.770419120878032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44A-4853-A89B-55D87D08D5CD}"/>
            </c:ext>
          </c:extLst>
        </c:ser>
        <c:ser>
          <c:idx val="2"/>
          <c:order val="2"/>
          <c:tx>
            <c:strRef>
              <c:f>iedzivotaji!$D$1195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D7C2AD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D7C2AD"/>
              </a:solidFill>
              <a:ln>
                <a:solidFill>
                  <a:srgbClr val="D7C2AD"/>
                </a:solidFill>
                <a:prstDash val="solid"/>
              </a:ln>
            </c:spPr>
          </c:marker>
          <c:cat>
            <c:strRef>
              <c:f>iedzivotaji!$A$1196:$A$1219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iedzivotaji!$D$1196:$D$1219</c:f>
              <c:numCache>
                <c:formatCode>0.0</c:formatCode>
                <c:ptCount val="12"/>
                <c:pt idx="0">
                  <c:v>-1.349956721486123</c:v>
                </c:pt>
                <c:pt idx="1">
                  <c:v>-5.0111525401158445</c:v>
                </c:pt>
                <c:pt idx="2">
                  <c:v>-8.8804181370264246</c:v>
                </c:pt>
                <c:pt idx="3">
                  <c:v>-22.109000000000002</c:v>
                </c:pt>
                <c:pt idx="4">
                  <c:v>-28.54</c:v>
                </c:pt>
                <c:pt idx="5">
                  <c:v>-29.12</c:v>
                </c:pt>
                <c:pt idx="6" formatCode="General">
                  <c:v>-30.2</c:v>
                </c:pt>
                <c:pt idx="7" formatCode="General">
                  <c:v>-30.8</c:v>
                </c:pt>
                <c:pt idx="8" formatCode="General">
                  <c:v>-31.3</c:v>
                </c:pt>
                <c:pt idx="9" formatCode="General">
                  <c:v>-32.4</c:v>
                </c:pt>
                <c:pt idx="10">
                  <c:v>-33.71</c:v>
                </c:pt>
                <c:pt idx="11">
                  <c:v>-33.933254572723698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44A-4853-A89B-55D87D08D5CD}"/>
            </c:ext>
          </c:extLst>
        </c:ser>
        <c:ser>
          <c:idx val="3"/>
          <c:order val="3"/>
          <c:tx>
            <c:strRef>
              <c:f>iedzivotaji!$E$1195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iedzivotaji!$A$1196:$A$1219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iedzivotaji!$E$1196:$E$1219</c:f>
              <c:numCache>
                <c:formatCode>0.0</c:formatCode>
                <c:ptCount val="12"/>
                <c:pt idx="0">
                  <c:v>-0.2418141686232218</c:v>
                </c:pt>
                <c:pt idx="1">
                  <c:v>-10.788848430316762</c:v>
                </c:pt>
                <c:pt idx="2">
                  <c:v>-7.0885292918500085</c:v>
                </c:pt>
                <c:pt idx="3">
                  <c:v>-16.152000000000001</c:v>
                </c:pt>
                <c:pt idx="4">
                  <c:v>-12.92</c:v>
                </c:pt>
                <c:pt idx="5">
                  <c:v>-13.38</c:v>
                </c:pt>
                <c:pt idx="6" formatCode="General">
                  <c:v>-13.9</c:v>
                </c:pt>
                <c:pt idx="7" formatCode="General">
                  <c:v>-14.6</c:v>
                </c:pt>
                <c:pt idx="8" formatCode="General">
                  <c:v>-14.4</c:v>
                </c:pt>
                <c:pt idx="9" formatCode="General">
                  <c:v>-15.5</c:v>
                </c:pt>
                <c:pt idx="10">
                  <c:v>-16.510000000000002</c:v>
                </c:pt>
                <c:pt idx="11">
                  <c:v>-16.29497336325197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A44A-4853-A89B-55D87D08D5CD}"/>
            </c:ext>
          </c:extLst>
        </c:ser>
        <c:ser>
          <c:idx val="8"/>
          <c:order val="4"/>
          <c:tx>
            <c:strRef>
              <c:f>iedzivotaji!$F$1195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5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5">
                  <a:lumMod val="50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</c:spPr>
          </c:marker>
          <c:cat>
            <c:strRef>
              <c:f>iedzivotaji!$A$1196:$A$1219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iedzivotaji!$F$1196:$F$1219</c:f>
              <c:numCache>
                <c:formatCode>General</c:formatCode>
                <c:ptCount val="12"/>
                <c:pt idx="2" formatCode="0.0">
                  <c:v>-7.3</c:v>
                </c:pt>
                <c:pt idx="3" formatCode="0.0">
                  <c:v>-13.7</c:v>
                </c:pt>
                <c:pt idx="4" formatCode="0.0">
                  <c:v>-20.55</c:v>
                </c:pt>
                <c:pt idx="5" formatCode="0.0">
                  <c:v>-21.64</c:v>
                </c:pt>
                <c:pt idx="6">
                  <c:v>-22.4</c:v>
                </c:pt>
                <c:pt idx="7">
                  <c:v>-22.8</c:v>
                </c:pt>
                <c:pt idx="8">
                  <c:v>-23.3</c:v>
                </c:pt>
                <c:pt idx="9">
                  <c:v>-24.4</c:v>
                </c:pt>
                <c:pt idx="10" formatCode="0.0">
                  <c:v>-25.11</c:v>
                </c:pt>
                <c:pt idx="11" formatCode="0.0">
                  <c:v>-25.048951048951054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A44A-4853-A89B-55D87D08D5CD}"/>
            </c:ext>
          </c:extLst>
        </c:ser>
        <c:ser>
          <c:idx val="4"/>
          <c:order val="5"/>
          <c:tx>
            <c:strRef>
              <c:f>iedzivotaji!$G$1195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iedzivotaji!$A$1196:$A$1219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iedzivotaji!$G$1196:$G$1219</c:f>
              <c:numCache>
                <c:formatCode>0.0</c:formatCode>
                <c:ptCount val="12"/>
                <c:pt idx="0">
                  <c:v>-0.41352304758046898</c:v>
                </c:pt>
                <c:pt idx="1">
                  <c:v>-5.7521899843030155</c:v>
                </c:pt>
                <c:pt idx="2">
                  <c:v>-6.1522102384930974</c:v>
                </c:pt>
                <c:pt idx="3">
                  <c:v>-14.000999999999999</c:v>
                </c:pt>
                <c:pt idx="4">
                  <c:v>-13.14</c:v>
                </c:pt>
                <c:pt idx="5">
                  <c:v>-14.37</c:v>
                </c:pt>
                <c:pt idx="6" formatCode="General">
                  <c:v>-13.6</c:v>
                </c:pt>
                <c:pt idx="7" formatCode="General">
                  <c:v>-13.1</c:v>
                </c:pt>
                <c:pt idx="8" formatCode="General">
                  <c:v>-12.5</c:v>
                </c:pt>
                <c:pt idx="9" formatCode="General">
                  <c:v>-11.5</c:v>
                </c:pt>
                <c:pt idx="10">
                  <c:v>-10.93</c:v>
                </c:pt>
                <c:pt idx="11">
                  <c:v>-9.8775654012155343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A44A-4853-A89B-55D87D08D5CD}"/>
            </c:ext>
          </c:extLst>
        </c:ser>
        <c:ser>
          <c:idx val="5"/>
          <c:order val="6"/>
          <c:tx>
            <c:strRef>
              <c:f>iedzivotaji!$H$1195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iedzivotaji!$A$1196:$A$1219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iedzivotaji!$H$1196:$H$1219</c:f>
              <c:numCache>
                <c:formatCode>0.0</c:formatCode>
                <c:ptCount val="12"/>
                <c:pt idx="0">
                  <c:v>-1.7761865344915293</c:v>
                </c:pt>
                <c:pt idx="1">
                  <c:v>-11.104905705537988</c:v>
                </c:pt>
                <c:pt idx="2">
                  <c:v>-14.317200386951356</c:v>
                </c:pt>
                <c:pt idx="3">
                  <c:v>-23.297999999999998</c:v>
                </c:pt>
                <c:pt idx="4">
                  <c:v>-25.13</c:v>
                </c:pt>
                <c:pt idx="5">
                  <c:v>-26.25</c:v>
                </c:pt>
                <c:pt idx="6" formatCode="General">
                  <c:v>-26.5</c:v>
                </c:pt>
                <c:pt idx="7" formatCode="General">
                  <c:v>-26.8</c:v>
                </c:pt>
                <c:pt idx="8" formatCode="General">
                  <c:v>-27.2</c:v>
                </c:pt>
                <c:pt idx="9" formatCode="General">
                  <c:v>-27.8</c:v>
                </c:pt>
                <c:pt idx="10">
                  <c:v>-28.47</c:v>
                </c:pt>
                <c:pt idx="11">
                  <c:v>-28.754845218499455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A44A-4853-A89B-55D87D08D5CD}"/>
            </c:ext>
          </c:extLst>
        </c:ser>
        <c:ser>
          <c:idx val="6"/>
          <c:order val="7"/>
          <c:tx>
            <c:strRef>
              <c:f>iedzivotaji!$I$1195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iedzivotaji!$A$1196:$A$1219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iedzivotaji!$I$1196:$I$1219</c:f>
              <c:numCache>
                <c:formatCode>0.0</c:formatCode>
                <c:ptCount val="12"/>
                <c:pt idx="0">
                  <c:v>-0.85786934721133434</c:v>
                </c:pt>
                <c:pt idx="1">
                  <c:v>-7.1196026710391891</c:v>
                </c:pt>
                <c:pt idx="2">
                  <c:v>-12.915567595827099</c:v>
                </c:pt>
                <c:pt idx="3">
                  <c:v>-22.952999999999999</c:v>
                </c:pt>
                <c:pt idx="4">
                  <c:v>-30.38</c:v>
                </c:pt>
                <c:pt idx="5">
                  <c:v>-31.76</c:v>
                </c:pt>
                <c:pt idx="6" formatCode="General">
                  <c:v>-31.8</c:v>
                </c:pt>
                <c:pt idx="7" formatCode="General">
                  <c:v>-32.6</c:v>
                </c:pt>
                <c:pt idx="8" formatCode="General">
                  <c:v>-33.1</c:v>
                </c:pt>
                <c:pt idx="9">
                  <c:v>-35</c:v>
                </c:pt>
                <c:pt idx="10">
                  <c:v>-35.86</c:v>
                </c:pt>
                <c:pt idx="11">
                  <c:v>-36.113734893070792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A44A-4853-A89B-55D87D08D5CD}"/>
            </c:ext>
          </c:extLst>
        </c:ser>
        <c:ser>
          <c:idx val="9"/>
          <c:order val="8"/>
          <c:tx>
            <c:strRef>
              <c:f>iedzivotaji!$J$1195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iedzivotaji!$A$1196:$A$1219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iedzivotaji!$J$1196:$J$1219</c:f>
              <c:numCache>
                <c:formatCode>General</c:formatCode>
                <c:ptCount val="12"/>
                <c:pt idx="2" formatCode="0.0">
                  <c:v>-7.3</c:v>
                </c:pt>
                <c:pt idx="3" formatCode="0.0">
                  <c:v>-13.2</c:v>
                </c:pt>
                <c:pt idx="4" formatCode="0.0">
                  <c:v>-20.03</c:v>
                </c:pt>
                <c:pt idx="5" formatCode="0.0">
                  <c:v>-20.96</c:v>
                </c:pt>
                <c:pt idx="6">
                  <c:v>-20.6</c:v>
                </c:pt>
                <c:pt idx="7">
                  <c:v>-20.399999999999999</c:v>
                </c:pt>
                <c:pt idx="8">
                  <c:v>-20.7</c:v>
                </c:pt>
                <c:pt idx="9">
                  <c:v>-20.9</c:v>
                </c:pt>
                <c:pt idx="10" formatCode="0.0">
                  <c:v>-21.66</c:v>
                </c:pt>
                <c:pt idx="11" formatCode="0.0">
                  <c:v>-22.25473321858864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A44A-4853-A89B-55D87D08D5CD}"/>
            </c:ext>
          </c:extLst>
        </c:ser>
        <c:ser>
          <c:idx val="7"/>
          <c:order val="9"/>
          <c:tx>
            <c:strRef>
              <c:f>iedzivotaji!$K$1195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iedzivotaji!$A$1196:$A$1219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iedzivotaji!$K$1196:$K$1219</c:f>
              <c:numCache>
                <c:formatCode>0.0</c:formatCode>
                <c:ptCount val="12"/>
                <c:pt idx="0">
                  <c:v>-0.60419104350602026</c:v>
                </c:pt>
                <c:pt idx="1">
                  <c:v>-6.8545899372407177</c:v>
                </c:pt>
                <c:pt idx="2">
                  <c:v>-6.8056589724497627</c:v>
                </c:pt>
                <c:pt idx="3">
                  <c:v>-18.042999999999999</c:v>
                </c:pt>
                <c:pt idx="4">
                  <c:v>-19.66</c:v>
                </c:pt>
                <c:pt idx="5">
                  <c:v>-20.9</c:v>
                </c:pt>
                <c:pt idx="6">
                  <c:v>-22</c:v>
                </c:pt>
                <c:pt idx="7" formatCode="General">
                  <c:v>-23.1</c:v>
                </c:pt>
                <c:pt idx="8" formatCode="General">
                  <c:v>-24.2</c:v>
                </c:pt>
                <c:pt idx="9" formatCode="General">
                  <c:v>-25.3</c:v>
                </c:pt>
                <c:pt idx="10">
                  <c:v>-26.88</c:v>
                </c:pt>
                <c:pt idx="11">
                  <c:v>-26.295774332818837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A44A-4853-A89B-55D87D08D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79307616"/>
        <c:axId val="-379307072"/>
      </c:lineChart>
      <c:catAx>
        <c:axId val="-379307616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solidFill>
            <a:schemeClr val="accent2"/>
          </a:solidFill>
          <a:ln w="9525">
            <a:solidFill>
              <a:srgbClr val="FF0000"/>
            </a:solidFill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793070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-379307072"/>
        <c:scaling>
          <c:orientation val="minMax"/>
          <c:max val="2"/>
          <c:min val="-38"/>
        </c:scaling>
        <c:delete val="0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.0_ ;[Red]\-0.0\ 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79307616"/>
        <c:crosses val="autoZero"/>
        <c:crossBetween val="between"/>
        <c:majorUnit val="2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iedzīvotāju skaits </a:t>
            </a:r>
          </a:p>
        </c:rich>
      </c:tx>
      <c:layout>
        <c:manualLayout>
          <c:xMode val="edge"/>
          <c:yMode val="edge"/>
          <c:x val="0.47934775944977681"/>
          <c:y val="1.41641429436705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21443761135697"/>
          <c:y val="9.9030508022524888E-2"/>
          <c:w val="0.82923355074177962"/>
          <c:h val="0.69454613785286079"/>
        </c:manualLayout>
      </c:layout>
      <c:lineChart>
        <c:grouping val="standard"/>
        <c:varyColors val="0"/>
        <c:ser>
          <c:idx val="0"/>
          <c:order val="0"/>
          <c:tx>
            <c:strRef>
              <c:f>iedzivotaji!$B$3</c:f>
              <c:strCache>
                <c:ptCount val="1"/>
                <c:pt idx="0">
                  <c:v>iedzīvotāju skaits kopā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  <a:effectLst/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iedzivotaji!$A$4:$A$29</c:f>
              <c:numCache>
                <c:formatCode>General</c:formatCode>
                <c:ptCount val="13"/>
                <c:pt idx="0">
                  <c:v>1930</c:v>
                </c:pt>
                <c:pt idx="1">
                  <c:v>1990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iedzivotaji!$B$4:$B$29</c:f>
              <c:numCache>
                <c:formatCode>#,##0</c:formatCode>
                <c:ptCount val="13"/>
                <c:pt idx="0">
                  <c:v>57238</c:v>
                </c:pt>
                <c:pt idx="1">
                  <c:v>113826</c:v>
                </c:pt>
                <c:pt idx="2">
                  <c:v>87859</c:v>
                </c:pt>
                <c:pt idx="3">
                  <c:v>83041</c:v>
                </c:pt>
                <c:pt idx="4">
                  <c:v>76910</c:v>
                </c:pt>
                <c:pt idx="5" formatCode="General">
                  <c:v>70630</c:v>
                </c:pt>
                <c:pt idx="6" formatCode="General">
                  <c:v>69443</c:v>
                </c:pt>
                <c:pt idx="7" formatCode="General">
                  <c:v>69180</c:v>
                </c:pt>
                <c:pt idx="8" formatCode="General">
                  <c:v>68945</c:v>
                </c:pt>
                <c:pt idx="9" formatCode="General">
                  <c:v>68313</c:v>
                </c:pt>
                <c:pt idx="10" formatCode="General">
                  <c:v>67964</c:v>
                </c:pt>
                <c:pt idx="11" formatCode="General">
                  <c:v>67360</c:v>
                </c:pt>
                <c:pt idx="12" formatCode="General">
                  <c:v>67088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F24-40EE-B7BA-63A4C49E78C3}"/>
            </c:ext>
          </c:extLst>
        </c:ser>
        <c:ser>
          <c:idx val="1"/>
          <c:order val="1"/>
          <c:tx>
            <c:strRef>
              <c:f>iedzivotaji!$C$3</c:f>
              <c:strCache>
                <c:ptCount val="1"/>
                <c:pt idx="0">
                  <c:v>   t.ai skaitā vīrieši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  <a:prstDash val="solid"/>
            </a:ln>
            <a:effectLst/>
          </c:spPr>
          <c:marker>
            <c:symbol val="circle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iedzivotaji!$A$4:$A$29</c:f>
              <c:numCache>
                <c:formatCode>General</c:formatCode>
                <c:ptCount val="13"/>
                <c:pt idx="0">
                  <c:v>1930</c:v>
                </c:pt>
                <c:pt idx="1">
                  <c:v>1990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iedzivotaji!$C$4:$C$29</c:f>
              <c:numCache>
                <c:formatCode>#,##0</c:formatCode>
                <c:ptCount val="13"/>
                <c:pt idx="0">
                  <c:v>25817</c:v>
                </c:pt>
                <c:pt idx="1">
                  <c:v>53565</c:v>
                </c:pt>
                <c:pt idx="2">
                  <c:v>39810</c:v>
                </c:pt>
                <c:pt idx="3">
                  <c:v>37257</c:v>
                </c:pt>
                <c:pt idx="4">
                  <c:v>34422</c:v>
                </c:pt>
                <c:pt idx="5" formatCode="General">
                  <c:v>31331</c:v>
                </c:pt>
                <c:pt idx="6" formatCode="General">
                  <c:v>30776</c:v>
                </c:pt>
                <c:pt idx="7" formatCode="General">
                  <c:v>30737</c:v>
                </c:pt>
                <c:pt idx="8" formatCode="General">
                  <c:v>30705</c:v>
                </c:pt>
                <c:pt idx="9" formatCode="General">
                  <c:v>30404</c:v>
                </c:pt>
                <c:pt idx="10" formatCode="General">
                  <c:v>30355</c:v>
                </c:pt>
                <c:pt idx="11" formatCode="General">
                  <c:v>30157</c:v>
                </c:pt>
                <c:pt idx="12" formatCode="General">
                  <c:v>30001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F24-40EE-B7BA-63A4C49E78C3}"/>
            </c:ext>
          </c:extLst>
        </c:ser>
        <c:ser>
          <c:idx val="2"/>
          <c:order val="2"/>
          <c:tx>
            <c:strRef>
              <c:f>iedzivotaji!$D$3</c:f>
              <c:strCache>
                <c:ptCount val="1"/>
                <c:pt idx="0">
                  <c:v>   tai skaitā sievietes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  <a:effectLst/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iedzivotaji!$A$4:$A$29</c:f>
              <c:numCache>
                <c:formatCode>General</c:formatCode>
                <c:ptCount val="13"/>
                <c:pt idx="0">
                  <c:v>1930</c:v>
                </c:pt>
                <c:pt idx="1">
                  <c:v>1990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iedzivotaji!$D$4:$D$29</c:f>
              <c:numCache>
                <c:formatCode>#,##0</c:formatCode>
                <c:ptCount val="13"/>
                <c:pt idx="0">
                  <c:v>31421</c:v>
                </c:pt>
                <c:pt idx="1">
                  <c:v>60772</c:v>
                </c:pt>
                <c:pt idx="2">
                  <c:v>48049</c:v>
                </c:pt>
                <c:pt idx="3">
                  <c:v>45784</c:v>
                </c:pt>
                <c:pt idx="4">
                  <c:v>42488</c:v>
                </c:pt>
                <c:pt idx="5" formatCode="General">
                  <c:v>39299</c:v>
                </c:pt>
                <c:pt idx="6" formatCode="General">
                  <c:v>38667</c:v>
                </c:pt>
                <c:pt idx="7" formatCode="General">
                  <c:v>38443</c:v>
                </c:pt>
                <c:pt idx="8" formatCode="General">
                  <c:v>38240</c:v>
                </c:pt>
                <c:pt idx="9" formatCode="General">
                  <c:v>37909</c:v>
                </c:pt>
                <c:pt idx="10" formatCode="General">
                  <c:v>37609</c:v>
                </c:pt>
                <c:pt idx="11" formatCode="General">
                  <c:v>37203</c:v>
                </c:pt>
                <c:pt idx="12" formatCode="General">
                  <c:v>37087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24-40EE-B7BA-63A4C49E7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79304896"/>
        <c:axId val="-379304352"/>
      </c:lineChart>
      <c:catAx>
        <c:axId val="-379304896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79304352"/>
        <c:crosses val="autoZero"/>
        <c:auto val="1"/>
        <c:lblAlgn val="ctr"/>
        <c:lblOffset val="100"/>
        <c:tickMarkSkip val="1"/>
        <c:noMultiLvlLbl val="0"/>
      </c:catAx>
      <c:valAx>
        <c:axId val="-379304352"/>
        <c:scaling>
          <c:orientation val="minMax"/>
          <c:max val="120000"/>
          <c:min val="24000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-379304896"/>
        <c:crosses val="autoZero"/>
        <c:crossBetween val="between"/>
        <c:majorUnit val="9600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Laulību raksturojošie rādītāji Liepājā </a:t>
            </a:r>
          </a:p>
        </c:rich>
      </c:tx>
      <c:layout>
        <c:manualLayout>
          <c:xMode val="edge"/>
          <c:yMode val="edge"/>
          <c:x val="0.5316595891692697"/>
          <c:y val="1.1086474501108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532768433559867"/>
          <c:y val="8.6474594731537055E-2"/>
          <c:w val="0.64519685047764697"/>
          <c:h val="0.6895794605514877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iedzivotaji!$D$66</c:f>
              <c:strCache>
                <c:ptCount val="1"/>
                <c:pt idx="0">
                  <c:v>Laulību stabilitāte (šķirto laulību skaits uz 100 reģistrētajām laulībām)</c:v>
                </c:pt>
              </c:strCache>
            </c:strRef>
          </c:tx>
          <c:spPr>
            <a:noFill/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invertIfNegative val="0"/>
          <c:cat>
            <c:strRef>
              <c:f>iedzivotaji!$A$71:$A$87</c:f>
              <c:strCache>
                <c:ptCount val="13"/>
                <c:pt idx="0">
                  <c:v>2005</c:v>
                </c:pt>
                <c:pt idx="1">
                  <c:v>2010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iedzivotaji!$D$71:$D$87</c:f>
              <c:numCache>
                <c:formatCode>General</c:formatCode>
                <c:ptCount val="13"/>
                <c:pt idx="0" formatCode="#\ ##0.0_ ;[Red]\-#\ ##0.0\ ">
                  <c:v>63.6</c:v>
                </c:pt>
                <c:pt idx="1">
                  <c:v>69.5</c:v>
                </c:pt>
                <c:pt idx="2">
                  <c:v>66.8</c:v>
                </c:pt>
                <c:pt idx="3">
                  <c:v>63.6</c:v>
                </c:pt>
                <c:pt idx="4">
                  <c:v>48.7</c:v>
                </c:pt>
                <c:pt idx="5">
                  <c:v>46.2</c:v>
                </c:pt>
                <c:pt idx="6">
                  <c:v>51.6</c:v>
                </c:pt>
                <c:pt idx="7">
                  <c:v>47.2</c:v>
                </c:pt>
                <c:pt idx="8">
                  <c:v>47.1</c:v>
                </c:pt>
                <c:pt idx="9">
                  <c:v>45.5</c:v>
                </c:pt>
                <c:pt idx="10" formatCode="0.0_ ;[Red]\-0.0\ ">
                  <c:v>50</c:v>
                </c:pt>
                <c:pt idx="11">
                  <c:v>45.8</c:v>
                </c:pt>
                <c:pt idx="12">
                  <c:v>45.3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AA-4A1B-9D09-A0A539E1A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5850128"/>
        <c:axId val="-385847952"/>
      </c:barChart>
      <c:lineChart>
        <c:grouping val="standard"/>
        <c:varyColors val="0"/>
        <c:ser>
          <c:idx val="0"/>
          <c:order val="0"/>
          <c:tx>
            <c:strRef>
              <c:f>iedzivotaji!$B$66</c:f>
              <c:strCache>
                <c:ptCount val="1"/>
                <c:pt idx="0">
                  <c:v>Šķirto laulību skaita pārmaiņas (% pret 2000.gadu)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iedzivotaji!$A$71:$A$87</c:f>
              <c:strCache>
                <c:ptCount val="13"/>
                <c:pt idx="0">
                  <c:v>2005</c:v>
                </c:pt>
                <c:pt idx="1">
                  <c:v>2010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iedzivotaji!$B$71:$B$87</c:f>
              <c:numCache>
                <c:formatCode>0.0_ ;[Red]\-0.0\ </c:formatCode>
                <c:ptCount val="13"/>
                <c:pt idx="0">
                  <c:v>-11.5</c:v>
                </c:pt>
                <c:pt idx="1">
                  <c:v>-34.299999999999997</c:v>
                </c:pt>
                <c:pt idx="2">
                  <c:v>-27.9</c:v>
                </c:pt>
                <c:pt idx="3">
                  <c:v>-21.2</c:v>
                </c:pt>
                <c:pt idx="4">
                  <c:v>-38.6</c:v>
                </c:pt>
                <c:pt idx="5">
                  <c:v>-38.9</c:v>
                </c:pt>
                <c:pt idx="6">
                  <c:v>-34</c:v>
                </c:pt>
                <c:pt idx="7">
                  <c:v>-39.1</c:v>
                </c:pt>
                <c:pt idx="8">
                  <c:v>-36.6</c:v>
                </c:pt>
                <c:pt idx="9">
                  <c:v>-39.9</c:v>
                </c:pt>
                <c:pt idx="10">
                  <c:v>-50.1</c:v>
                </c:pt>
                <c:pt idx="11">
                  <c:v>-50.1</c:v>
                </c:pt>
                <c:pt idx="12" formatCode="0.0">
                  <c:v>-51.7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4AA-4A1B-9D09-A0A539E1A9CB}"/>
            </c:ext>
          </c:extLst>
        </c:ser>
        <c:ser>
          <c:idx val="1"/>
          <c:order val="1"/>
          <c:tx>
            <c:strRef>
              <c:f>iedzivotaji!$C$66</c:f>
              <c:strCache>
                <c:ptCount val="1"/>
                <c:pt idx="0">
                  <c:v>Reģistrēto laulību skaita pārmaiņas (% pret 2000.gadu) 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  <a:effectLst/>
          </c:spPr>
          <c:marker>
            <c:symbol val="circle"/>
            <c:size val="6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iedzivotaji!$A$71:$A$87</c:f>
              <c:strCache>
                <c:ptCount val="13"/>
                <c:pt idx="0">
                  <c:v>2005</c:v>
                </c:pt>
                <c:pt idx="1">
                  <c:v>2010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iedzivotaji!$C$71:$C$87</c:f>
              <c:numCache>
                <c:formatCode>0.0_ ;[Red]\-0.0\ </c:formatCode>
                <c:ptCount val="13"/>
                <c:pt idx="0">
                  <c:v>44.7</c:v>
                </c:pt>
                <c:pt idx="1">
                  <c:v>-1.6</c:v>
                </c:pt>
                <c:pt idx="2">
                  <c:v>12.2</c:v>
                </c:pt>
                <c:pt idx="3">
                  <c:v>28.7</c:v>
                </c:pt>
                <c:pt idx="4">
                  <c:v>31.3</c:v>
                </c:pt>
                <c:pt idx="5">
                  <c:v>37.5</c:v>
                </c:pt>
                <c:pt idx="6">
                  <c:v>33</c:v>
                </c:pt>
                <c:pt idx="7">
                  <c:v>34</c:v>
                </c:pt>
                <c:pt idx="8">
                  <c:v>39.9</c:v>
                </c:pt>
                <c:pt idx="9">
                  <c:v>37.5</c:v>
                </c:pt>
                <c:pt idx="10">
                  <c:v>3.7</c:v>
                </c:pt>
                <c:pt idx="11">
                  <c:v>13.3</c:v>
                </c:pt>
                <c:pt idx="12" formatCode="0.0">
                  <c:v>10.9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4AA-4A1B-9D09-A0A539E1A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5854480"/>
        <c:axId val="-385851760"/>
      </c:lineChart>
      <c:catAx>
        <c:axId val="-385850128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85847952"/>
        <c:crosses val="autoZero"/>
        <c:auto val="1"/>
        <c:lblAlgn val="ctr"/>
        <c:lblOffset val="100"/>
        <c:tickMarkSkip val="1"/>
        <c:noMultiLvlLbl val="0"/>
      </c:catAx>
      <c:valAx>
        <c:axId val="-385847952"/>
        <c:scaling>
          <c:orientation val="minMax"/>
          <c:max val="90"/>
          <c:min val="2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\ ##0.0_ ;[Red]\-#\ ##0.0\ " sourceLinked="1"/>
        <c:majorTickMark val="out"/>
        <c:minorTickMark val="none"/>
        <c:tickLblPos val="nextTo"/>
        <c:spPr>
          <a:ln w="3175">
            <a:solidFill>
              <a:srgbClr val="E5E1DF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E5E1DF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85850128"/>
        <c:crosses val="autoZero"/>
        <c:crossBetween val="between"/>
        <c:majorUnit val="7"/>
      </c:valAx>
      <c:catAx>
        <c:axId val="-385854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385851760"/>
        <c:crosses val="autoZero"/>
        <c:auto val="1"/>
        <c:lblAlgn val="ctr"/>
        <c:lblOffset val="100"/>
        <c:noMultiLvlLbl val="0"/>
      </c:catAx>
      <c:valAx>
        <c:axId val="-385851760"/>
        <c:scaling>
          <c:orientation val="minMax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ln w="3175">
            <a:solidFill>
              <a:srgbClr val="E5E1DF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E5E1DF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85854480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3175">
          <a:solidFill>
            <a:srgbClr val="E5E1D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mirstības koeficients (mirušo iedzīvotāju skaits attiecībā pret dzimušo skaitu), reizes</a:t>
            </a:r>
          </a:p>
        </c:rich>
      </c:tx>
      <c:layout>
        <c:manualLayout>
          <c:xMode val="edge"/>
          <c:yMode val="edge"/>
          <c:x val="0.14689898009324176"/>
          <c:y val="1.36609749623993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69539424010354"/>
          <c:y val="0.10931080244182959"/>
          <c:w val="0.86269133115705476"/>
          <c:h val="0.71038440911140577"/>
        </c:manualLayout>
      </c:layout>
      <c:lineChart>
        <c:grouping val="standard"/>
        <c:varyColors val="0"/>
        <c:ser>
          <c:idx val="1"/>
          <c:order val="0"/>
          <c:tx>
            <c:strRef>
              <c:f>iedzivotaji!$B$538</c:f>
              <c:strCache>
                <c:ptCount val="1"/>
                <c:pt idx="0">
                  <c:v>Liepāja, reizes</c:v>
                </c:pt>
              </c:strCache>
            </c:strRef>
          </c:tx>
          <c:spPr>
            <a:ln w="25400">
              <a:solidFill>
                <a:srgbClr val="99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990000"/>
              </a:solidFill>
              <a:ln w="15875">
                <a:solidFill>
                  <a:srgbClr val="99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iedzivotaji!$A$539:$A$570</c:f>
              <c:numCache>
                <c:formatCode>General</c:formatCode>
                <c:ptCount val="12"/>
                <c:pt idx="0">
                  <c:v>1991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iedzivotaji!$B$539:$B$570</c:f>
              <c:numCache>
                <c:formatCode>0.00</c:formatCode>
                <c:ptCount val="12"/>
                <c:pt idx="0">
                  <c:v>0.93113342898134865</c:v>
                </c:pt>
                <c:pt idx="1">
                  <c:v>1.4345238095238095</c:v>
                </c:pt>
                <c:pt idx="2">
                  <c:v>1.3238993710691824</c:v>
                </c:pt>
                <c:pt idx="3" formatCode="General">
                  <c:v>1.52</c:v>
                </c:pt>
                <c:pt idx="4" formatCode="General">
                  <c:v>1.1499999999999999</c:v>
                </c:pt>
                <c:pt idx="5" formatCode="General">
                  <c:v>1.27</c:v>
                </c:pt>
                <c:pt idx="6" formatCode="General">
                  <c:v>1.27</c:v>
                </c:pt>
                <c:pt idx="7" formatCode="General">
                  <c:v>1.41</c:v>
                </c:pt>
                <c:pt idx="8" formatCode="General">
                  <c:v>1.19</c:v>
                </c:pt>
                <c:pt idx="9" formatCode="General">
                  <c:v>1.53</c:v>
                </c:pt>
                <c:pt idx="10" formatCode="General">
                  <c:v>1.75</c:v>
                </c:pt>
                <c:pt idx="11" formatCode="General">
                  <c:v>1.81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FA5-45EC-8D1D-422FB96B27F0}"/>
            </c:ext>
          </c:extLst>
        </c:ser>
        <c:ser>
          <c:idx val="0"/>
          <c:order val="1"/>
          <c:tx>
            <c:strRef>
              <c:f>iedzivotaji!$C$538</c:f>
              <c:strCache>
                <c:ptCount val="1"/>
                <c:pt idx="0">
                  <c:v>Latvija, reizes</c:v>
                </c:pt>
              </c:strCache>
            </c:strRef>
          </c:tx>
          <c:spPr>
            <a:ln w="25400">
              <a:solidFill>
                <a:srgbClr val="006600"/>
              </a:solidFill>
              <a:prstDash val="solid"/>
            </a:ln>
            <a:effectLst/>
          </c:spPr>
          <c:marker>
            <c:symbol val="circle"/>
            <c:size val="6"/>
            <c:spPr>
              <a:solidFill>
                <a:srgbClr val="006600"/>
              </a:solidFill>
              <a:ln w="15875">
                <a:solidFill>
                  <a:srgbClr val="00660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iedzivotaji!$A$539:$A$570</c:f>
              <c:numCache>
                <c:formatCode>General</c:formatCode>
                <c:ptCount val="12"/>
                <c:pt idx="0">
                  <c:v>1991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iedzivotaji!$C$539:$C$570</c:f>
              <c:numCache>
                <c:formatCode>0.00</c:formatCode>
                <c:ptCount val="12"/>
                <c:pt idx="0">
                  <c:v>1.0033494066352899</c:v>
                </c:pt>
                <c:pt idx="1">
                  <c:v>1.5919426594167079</c:v>
                </c:pt>
                <c:pt idx="2">
                  <c:v>1.5247243801460668</c:v>
                </c:pt>
                <c:pt idx="3" formatCode="General">
                  <c:v>1.56</c:v>
                </c:pt>
                <c:pt idx="4">
                  <c:v>1.3</c:v>
                </c:pt>
                <c:pt idx="5">
                  <c:v>1.3</c:v>
                </c:pt>
                <c:pt idx="6" formatCode="General">
                  <c:v>1.38</c:v>
                </c:pt>
                <c:pt idx="7" formatCode="General">
                  <c:v>1.49</c:v>
                </c:pt>
                <c:pt idx="8" formatCode="General">
                  <c:v>1.48</c:v>
                </c:pt>
                <c:pt idx="9" formatCode="General">
                  <c:v>1.64</c:v>
                </c:pt>
                <c:pt idx="10" formatCode="General">
                  <c:v>1.99</c:v>
                </c:pt>
                <c:pt idx="11" formatCode="General">
                  <c:v>1.93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FA5-45EC-8D1D-422FB96B2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5468288"/>
        <c:axId val="-365465024"/>
      </c:lineChart>
      <c:catAx>
        <c:axId val="-365468288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65465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365465024"/>
        <c:scaling>
          <c:orientation val="minMax"/>
          <c:max val="2.1"/>
          <c:min val="0.9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crossAx val="-365468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lv-LV"/>
              <a:t>Iedzīvotāju mirstības koeficients 2022. gadā (mirušo skaits attiecībā pret dzimušo skaitu), reizes</a:t>
            </a:r>
          </a:p>
        </c:rich>
      </c:tx>
      <c:layout>
        <c:manualLayout>
          <c:xMode val="edge"/>
          <c:yMode val="edge"/>
          <c:x val="0.22675324626785479"/>
          <c:y val="1.766784452296819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iedzivotaji!$B$580</c:f>
              <c:strCache>
                <c:ptCount val="1"/>
                <c:pt idx="0">
                  <c:v>reizes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iedzivotaji!$A$581:$A$590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iedzivotaji!$B$581:$B$590</c:f>
              <c:numCache>
                <c:formatCode>0.00</c:formatCode>
                <c:ptCount val="10"/>
                <c:pt idx="0">
                  <c:v>1.9262253980193056</c:v>
                </c:pt>
                <c:pt idx="1">
                  <c:v>2.0362726704190117</c:v>
                </c:pt>
                <c:pt idx="2">
                  <c:v>2.689090909090909</c:v>
                </c:pt>
                <c:pt idx="3">
                  <c:v>1.6372950819672132</c:v>
                </c:pt>
                <c:pt idx="4">
                  <c:v>1.71875</c:v>
                </c:pt>
                <c:pt idx="5">
                  <c:v>1.4019607843137254</c:v>
                </c:pt>
                <c:pt idx="6">
                  <c:v>1.8147540983606558</c:v>
                </c:pt>
                <c:pt idx="7">
                  <c:v>2.3300970873786406</c:v>
                </c:pt>
                <c:pt idx="8">
                  <c:v>1.6222222222222222</c:v>
                </c:pt>
                <c:pt idx="9">
                  <c:v>2.0601503759398496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31-46B4-BF09-41F223E38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-365470464"/>
        <c:axId val="-365471552"/>
      </c:barChart>
      <c:catAx>
        <c:axId val="-365470464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lv-LV"/>
          </a:p>
        </c:txPr>
        <c:crossAx val="-365471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365471552"/>
        <c:scaling>
          <c:orientation val="minMax"/>
          <c:max val="3.3"/>
          <c:min val="0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olid"/>
            </a:ln>
          </c:spPr>
        </c:majorGridlines>
        <c:numFmt formatCode="0.00" sourceLinked="1"/>
        <c:majorTickMark val="none"/>
        <c:minorTickMark val="none"/>
        <c:tickLblPos val="nextTo"/>
        <c:crossAx val="-365470464"/>
        <c:crosses val="autoZero"/>
        <c:crossBetween val="between"/>
        <c:majorUnit val="0.3300000000000000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pilsētas iedzīvotāju skaita pārmaiņas veidojošie faktori (cilvēku skaits) </a:t>
            </a:r>
          </a:p>
        </c:rich>
      </c:tx>
      <c:layout>
        <c:manualLayout>
          <c:xMode val="edge"/>
          <c:yMode val="edge"/>
          <c:x val="0.31699386297005377"/>
          <c:y val="2.248602950889344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73875329643385"/>
          <c:y val="8.7719512941320438E-2"/>
          <c:w val="0.81590500738805427"/>
          <c:h val="0.69674355993391668"/>
        </c:manualLayout>
      </c:layout>
      <c:areaChart>
        <c:grouping val="standard"/>
        <c:varyColors val="0"/>
        <c:ser>
          <c:idx val="0"/>
          <c:order val="0"/>
          <c:tx>
            <c:strRef>
              <c:f>iedzivotaji!$B$663</c:f>
              <c:strCache>
                <c:ptCount val="1"/>
                <c:pt idx="0">
                  <c:v>Dabiskais pieaugums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 w="19050">
              <a:solidFill>
                <a:schemeClr val="accent3">
                  <a:lumMod val="75000"/>
                </a:schemeClr>
              </a:solidFill>
            </a:ln>
          </c:spPr>
          <c:cat>
            <c:numRef>
              <c:f>iedzivotaji!$A$664:$A$690</c:f>
              <c:numCache>
                <c:formatCode>General</c:formatCode>
                <c:ptCount val="13"/>
                <c:pt idx="0">
                  <c:v>1989</c:v>
                </c:pt>
                <c:pt idx="1">
                  <c:v>1990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iedzivotaji!$B$664:$B$690</c:f>
              <c:numCache>
                <c:formatCode>#\ ##0_ ;[Red]\-#\ ##0\ </c:formatCode>
                <c:ptCount val="13"/>
                <c:pt idx="0">
                  <c:v>376</c:v>
                </c:pt>
                <c:pt idx="1">
                  <c:v>319</c:v>
                </c:pt>
                <c:pt idx="2">
                  <c:v>-365</c:v>
                </c:pt>
                <c:pt idx="3">
                  <c:v>-297</c:v>
                </c:pt>
                <c:pt idx="4">
                  <c:v>-334</c:v>
                </c:pt>
                <c:pt idx="5">
                  <c:v>-122</c:v>
                </c:pt>
                <c:pt idx="6">
                  <c:v>-229</c:v>
                </c:pt>
                <c:pt idx="7">
                  <c:v>-215</c:v>
                </c:pt>
                <c:pt idx="8">
                  <c:v>-314</c:v>
                </c:pt>
                <c:pt idx="9">
                  <c:v>-150</c:v>
                </c:pt>
                <c:pt idx="10">
                  <c:v>-360</c:v>
                </c:pt>
                <c:pt idx="11">
                  <c:v>-533</c:v>
                </c:pt>
                <c:pt idx="12">
                  <c:v>-497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6A-44AC-B62F-0AD80582C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65467200"/>
        <c:axId val="-365471008"/>
      </c:areaChart>
      <c:barChart>
        <c:barDir val="col"/>
        <c:grouping val="stacked"/>
        <c:varyColors val="0"/>
        <c:ser>
          <c:idx val="1"/>
          <c:order val="1"/>
          <c:tx>
            <c:strRef>
              <c:f>iedzivotaji!$C$663</c:f>
              <c:strCache>
                <c:ptCount val="1"/>
                <c:pt idx="0">
                  <c:v>Migrācijas saldo</c:v>
                </c:pt>
              </c:strCache>
            </c:strRef>
          </c:tx>
          <c:spPr>
            <a:solidFill>
              <a:schemeClr val="bg1">
                <a:lumMod val="85000"/>
                <a:alpha val="38000"/>
              </a:schemeClr>
            </a:solidFill>
            <a:ln w="25400">
              <a:solidFill>
                <a:srgbClr val="990033"/>
              </a:solidFill>
            </a:ln>
          </c:spPr>
          <c:invertIfNegative val="0"/>
          <c:cat>
            <c:numRef>
              <c:f>iedzivotaji!$A$664:$A$690</c:f>
              <c:numCache>
                <c:formatCode>General</c:formatCode>
                <c:ptCount val="13"/>
                <c:pt idx="0">
                  <c:v>1989</c:v>
                </c:pt>
                <c:pt idx="1">
                  <c:v>1990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iedzivotaji!$C$664:$C$690</c:f>
              <c:numCache>
                <c:formatCode>#\ ##0_ ;[Red]\-#\ ##0\ </c:formatCode>
                <c:ptCount val="13"/>
                <c:pt idx="0">
                  <c:v>-525</c:v>
                </c:pt>
                <c:pt idx="1">
                  <c:v>-830</c:v>
                </c:pt>
                <c:pt idx="2">
                  <c:v>-1417</c:v>
                </c:pt>
                <c:pt idx="3">
                  <c:v>-424</c:v>
                </c:pt>
                <c:pt idx="4">
                  <c:v>-1669</c:v>
                </c:pt>
                <c:pt idx="5">
                  <c:v>-373</c:v>
                </c:pt>
                <c:pt idx="6">
                  <c:v>-958</c:v>
                </c:pt>
                <c:pt idx="7">
                  <c:v>-48</c:v>
                </c:pt>
                <c:pt idx="8">
                  <c:v>79</c:v>
                </c:pt>
                <c:pt idx="9">
                  <c:v>-260</c:v>
                </c:pt>
                <c:pt idx="10">
                  <c:v>11</c:v>
                </c:pt>
                <c:pt idx="11">
                  <c:v>-71</c:v>
                </c:pt>
                <c:pt idx="12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6A-44AC-B62F-0AD80582C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65467200"/>
        <c:axId val="-365471008"/>
      </c:barChart>
      <c:lineChart>
        <c:grouping val="standard"/>
        <c:varyColors val="0"/>
        <c:ser>
          <c:idx val="2"/>
          <c:order val="2"/>
          <c:tx>
            <c:strRef>
              <c:f>iedzivotaji!$D$663</c:f>
              <c:strCache>
                <c:ptCount val="1"/>
                <c:pt idx="0">
                  <c:v>iedzīvotāju skaita izmaiņas</c:v>
                </c:pt>
              </c:strCache>
            </c:strRef>
          </c:tx>
          <c:spPr>
            <a:ln w="22225">
              <a:solidFill>
                <a:srgbClr val="CC0000"/>
              </a:solidFill>
              <a:prstDash val="solid"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>
                <a:solidFill>
                  <a:srgbClr val="CC000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iedzivotaji!$A$664:$A$690</c:f>
              <c:numCache>
                <c:formatCode>General</c:formatCode>
                <c:ptCount val="13"/>
                <c:pt idx="0">
                  <c:v>1989</c:v>
                </c:pt>
                <c:pt idx="1">
                  <c:v>1990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iedzivotaji!$D$664:$D$690</c:f>
              <c:numCache>
                <c:formatCode>#\ ##0_ ;[Red]\-#\ ##0\ </c:formatCode>
                <c:ptCount val="13"/>
                <c:pt idx="0">
                  <c:v>-149</c:v>
                </c:pt>
                <c:pt idx="1">
                  <c:v>-511</c:v>
                </c:pt>
                <c:pt idx="2">
                  <c:v>-1782</c:v>
                </c:pt>
                <c:pt idx="3">
                  <c:v>-721</c:v>
                </c:pt>
                <c:pt idx="4">
                  <c:v>-2003</c:v>
                </c:pt>
                <c:pt idx="5">
                  <c:v>-495</c:v>
                </c:pt>
                <c:pt idx="6">
                  <c:v>-1187</c:v>
                </c:pt>
                <c:pt idx="7">
                  <c:v>-263</c:v>
                </c:pt>
                <c:pt idx="8">
                  <c:v>-235</c:v>
                </c:pt>
                <c:pt idx="9">
                  <c:v>-410</c:v>
                </c:pt>
                <c:pt idx="10">
                  <c:v>-349</c:v>
                </c:pt>
                <c:pt idx="11">
                  <c:v>-604</c:v>
                </c:pt>
                <c:pt idx="12">
                  <c:v>-272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06A-44AC-B62F-0AD80582C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5467200"/>
        <c:axId val="-365471008"/>
      </c:lineChart>
      <c:catAx>
        <c:axId val="-365467200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5471008"/>
        <c:crosses val="autoZero"/>
        <c:auto val="1"/>
        <c:lblAlgn val="ctr"/>
        <c:lblOffset val="100"/>
        <c:tickMarkSkip val="1"/>
        <c:noMultiLvlLbl val="0"/>
      </c:catAx>
      <c:valAx>
        <c:axId val="-365471008"/>
        <c:scaling>
          <c:orientation val="minMax"/>
        </c:scaling>
        <c:delete val="0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#\ ##0_ ;[Red]\-#\ ##0\ 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5467200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iedzīvotāju skaita sadalījums pēc valstiskās piederības</a:t>
            </a:r>
          </a:p>
        </c:rich>
      </c:tx>
      <c:layout>
        <c:manualLayout>
          <c:xMode val="edge"/>
          <c:yMode val="edge"/>
          <c:x val="0.35582171406656354"/>
          <c:y val="1.3089078150945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446151688183"/>
          <c:y val="8.3769740584276553E-2"/>
          <c:w val="0.84983723064155092"/>
          <c:h val="0.69110035982028162"/>
        </c:manualLayout>
      </c:layout>
      <c:lineChart>
        <c:grouping val="standard"/>
        <c:varyColors val="0"/>
        <c:ser>
          <c:idx val="1"/>
          <c:order val="0"/>
          <c:tx>
            <c:strRef>
              <c:f>iedzivotaji!$B$702</c:f>
              <c:strCache>
                <c:ptCount val="1"/>
                <c:pt idx="0">
                  <c:v>Pilsoņu skaits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0"/>
              <c:layout>
                <c:manualLayout>
                  <c:x val="-3.8957699192583323E-2"/>
                  <c:y val="4.0680768584346085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58,5%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596-4B70-A13A-A5683F7C6C9D}"/>
                </c:ext>
              </c:extLst>
            </c:dLbl>
            <c:dLbl>
              <c:idx val="1"/>
              <c:layout>
                <c:manualLayout>
                  <c:x val="-3.8715916324615539E-2"/>
                  <c:y val="4.4248944870204115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67,8%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596-4B70-A13A-A5683F7C6C9D}"/>
                </c:ext>
              </c:extLst>
            </c:dLbl>
            <c:dLbl>
              <c:idx val="2"/>
              <c:layout>
                <c:manualLayout>
                  <c:x val="-4.2826692896553178E-2"/>
                  <c:y val="4.741832588726725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73,5%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F596-4B70-A13A-A5683F7C6C9D}"/>
                </c:ext>
              </c:extLst>
            </c:dLbl>
            <c:dLbl>
              <c:idx val="3"/>
              <c:layout>
                <c:manualLayout>
                  <c:x val="-3.1314948645117989E-2"/>
                  <c:y val="5.715304105505330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77,2%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596-4B70-A13A-A5683F7C6C9D}"/>
                </c:ext>
              </c:extLst>
            </c:dLbl>
            <c:dLbl>
              <c:idx val="4"/>
              <c:layout>
                <c:manualLayout>
                  <c:x val="-3.0373588700877256E-2"/>
                  <c:y val="5.3929419351571382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77,7%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F596-4B70-A13A-A5683F7C6C9D}"/>
                </c:ext>
              </c:extLst>
            </c:dLbl>
            <c:dLbl>
              <c:idx val="5"/>
              <c:layout>
                <c:manualLayout>
                  <c:x val="-3.5572390892446758E-2"/>
                  <c:y val="5.237301005376117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78,3%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F596-4B70-A13A-A5683F7C6C9D}"/>
                </c:ext>
              </c:extLst>
            </c:dLbl>
            <c:dLbl>
              <c:idx val="6"/>
              <c:layout>
                <c:manualLayout>
                  <c:x val="-3.3154328304526207E-2"/>
                  <c:y val="5.13931973809299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78,9%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F596-4B70-A13A-A5683F7C6C9D}"/>
                </c:ext>
              </c:extLst>
            </c:dLbl>
            <c:dLbl>
              <c:idx val="7"/>
              <c:layout>
                <c:manualLayout>
                  <c:x val="-2.2031146836794586E-2"/>
                  <c:y val="6.593964797935759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79,5%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F596-4B70-A13A-A5683F7C6C9D}"/>
                </c:ext>
              </c:extLst>
            </c:dLbl>
            <c:dLbl>
              <c:idx val="8"/>
              <c:layout>
                <c:manualLayout>
                  <c:x val="-2.8900487899295588E-2"/>
                  <c:y val="5.186147899695735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79,9%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F596-4B70-A13A-A5683F7C6C9D}"/>
                </c:ext>
              </c:extLst>
            </c:dLbl>
            <c:dLbl>
              <c:idx val="9"/>
              <c:layout>
                <c:manualLayout>
                  <c:x val="-2.906870887714396E-2"/>
                  <c:y val="4.8954684235899056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80,5%</a:t>
                    </a:r>
                  </a:p>
                </c:rich>
              </c:tx>
              <c:numFmt formatCode="0_ ;[Red]\-0\ 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F596-4B70-A13A-A5683F7C6C9D}"/>
                </c:ext>
              </c:extLst>
            </c:dLbl>
            <c:dLbl>
              <c:idx val="10"/>
              <c:layout>
                <c:manualLayout>
                  <c:x val="-2.7210884353741496E-2"/>
                  <c:y val="5.584642233856896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80,2% </a:t>
                    </a:r>
                  </a:p>
                </c:rich>
              </c:tx>
              <c:numFmt formatCode="0_ ;[Red]\-0\ 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F596-4B70-A13A-A5683F7C6C9D}"/>
                </c:ext>
              </c:extLst>
            </c:dLbl>
            <c:dLbl>
              <c:idx val="11"/>
              <c:layout>
                <c:manualLayout>
                  <c:x val="-2.4346580737558181E-2"/>
                  <c:y val="6.6317626527050616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73.5% </a:t>
                    </a:r>
                  </a:p>
                </c:rich>
              </c:tx>
              <c:numFmt formatCode="0_ ;[Red]\-0\ 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F596-4B70-A13A-A5683F7C6C9D}"/>
                </c:ext>
              </c:extLst>
            </c:dLbl>
            <c:dLbl>
              <c:idx val="12"/>
              <c:layout>
                <c:manualLayout>
                  <c:x val="-1.2219959266802444E-2"/>
                  <c:y val="6.282722513089004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74.0% </a:t>
                    </a:r>
                  </a:p>
                </c:rich>
              </c:tx>
              <c:numFmt formatCode="0_ ;[Red]\-0\ 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F596-4B70-A13A-A5683F7C6C9D}"/>
                </c:ext>
              </c:extLst>
            </c:dLbl>
            <c:dLbl>
              <c:idx val="13"/>
              <c:layout>
                <c:manualLayout>
                  <c:x val="-2.3552502453385672E-2"/>
                  <c:y val="4.537521815008725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75,3% </a:t>
                    </a:r>
                  </a:p>
                </c:rich>
              </c:tx>
              <c:numFmt formatCode="0_ ;[Red]\-0\ 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F596-4B70-A13A-A5683F7C6C9D}"/>
                </c:ext>
              </c:extLst>
            </c:dLbl>
            <c:dLbl>
              <c:idx val="14"/>
              <c:layout>
                <c:manualLayout>
                  <c:x val="-1.1776251226692836E-2"/>
                  <c:y val="4.886561954624781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75,0% </a:t>
                    </a:r>
                  </a:p>
                </c:rich>
              </c:tx>
              <c:numFmt formatCode="0_ ;[Red]\-0\ 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F596-4B70-A13A-A5683F7C6C9D}"/>
                </c:ext>
              </c:extLst>
            </c:dLbl>
            <c:dLbl>
              <c:idx val="15"/>
              <c:layout>
                <c:manualLayout>
                  <c:x val="-3.6529680365296802E-3"/>
                  <c:y val="-4.018264840182650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76,5%</a:t>
                    </a:r>
                  </a:p>
                </c:rich>
              </c:tx>
              <c:numFmt formatCode="0_ ;[Red]\-0\ 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F596-4B70-A13A-A5683F7C6C9D}"/>
                </c:ext>
              </c:extLst>
            </c:dLbl>
            <c:numFmt formatCode="0_ ;[Red]\-0\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iedzivotaji!$A$703:$A$726</c:f>
              <c:numCache>
                <c:formatCode>General</c:formatCod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iedzivotaji!$B$703:$B$726</c:f>
              <c:numCache>
                <c:formatCode>#,##0</c:formatCode>
                <c:ptCount val="11"/>
                <c:pt idx="0">
                  <c:v>52119</c:v>
                </c:pt>
                <c:pt idx="1">
                  <c:v>58064</c:v>
                </c:pt>
                <c:pt idx="2">
                  <c:v>61307</c:v>
                </c:pt>
                <c:pt idx="3">
                  <c:v>54397</c:v>
                </c:pt>
                <c:pt idx="4">
                  <c:v>53951</c:v>
                </c:pt>
                <c:pt idx="5">
                  <c:v>54159</c:v>
                </c:pt>
                <c:pt idx="6">
                  <c:v>54414</c:v>
                </c:pt>
                <c:pt idx="7">
                  <c:v>54483</c:v>
                </c:pt>
                <c:pt idx="8">
                  <c:v>54313</c:v>
                </c:pt>
                <c:pt idx="9">
                  <c:v>54211</c:v>
                </c:pt>
                <c:pt idx="10">
                  <c:v>53818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0-F596-4B70-A13A-A5683F7C6C9D}"/>
            </c:ext>
          </c:extLst>
        </c:ser>
        <c:ser>
          <c:idx val="0"/>
          <c:order val="1"/>
          <c:tx>
            <c:strRef>
              <c:f>iedzivotaji!$C$702</c:f>
              <c:strCache>
                <c:ptCount val="1"/>
                <c:pt idx="0">
                  <c:v>Nepilsoņu skaits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0"/>
              <c:layout>
                <c:manualLayout>
                  <c:x val="-4.8698953726674578E-2"/>
                  <c:y val="1.1731165183299455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39,4%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F596-4B70-A13A-A5683F7C6C9D}"/>
                </c:ext>
              </c:extLst>
            </c:dLbl>
            <c:dLbl>
              <c:idx val="1"/>
              <c:layout>
                <c:manualLayout>
                  <c:x val="-2.0062560673066596E-2"/>
                  <c:y val="-3.487695616995250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29,0%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F596-4B70-A13A-A5683F7C6C9D}"/>
                </c:ext>
              </c:extLst>
            </c:dLbl>
            <c:dLbl>
              <c:idx val="2"/>
              <c:layout>
                <c:manualLayout>
                  <c:x val="-3.1867783650331424E-2"/>
                  <c:y val="-4.432235444253684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20,5%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F596-4B70-A13A-A5683F7C6C9D}"/>
                </c:ext>
              </c:extLst>
            </c:dLbl>
            <c:dLbl>
              <c:idx val="3"/>
              <c:layout>
                <c:manualLayout>
                  <c:x val="-2.9061134481477485E-2"/>
                  <c:y val="-4.0498621882791026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15,7%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F596-4B70-A13A-A5683F7C6C9D}"/>
                </c:ext>
              </c:extLst>
            </c:dLbl>
            <c:dLbl>
              <c:idx val="4"/>
              <c:layout>
                <c:manualLayout>
                  <c:x val="-2.8508395354690252E-2"/>
                  <c:y val="-2.903979107874673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15,2%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F596-4B70-A13A-A5683F7C6C9D}"/>
                </c:ext>
              </c:extLst>
            </c:dLbl>
            <c:dLbl>
              <c:idx val="5"/>
              <c:layout>
                <c:manualLayout>
                  <c:x val="-2.78778988242908E-2"/>
                  <c:y val="-2.7993079812391873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14,6%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F596-4B70-A13A-A5683F7C6C9D}"/>
                </c:ext>
              </c:extLst>
            </c:dLbl>
            <c:dLbl>
              <c:idx val="6"/>
              <c:layout>
                <c:manualLayout>
                  <c:x val="-4.2947590455302678E-2"/>
                  <c:y val="-4.085384063834125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14,1%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F596-4B70-A13A-A5683F7C6C9D}"/>
                </c:ext>
              </c:extLst>
            </c:dLbl>
            <c:dLbl>
              <c:idx val="7"/>
              <c:layout>
                <c:manualLayout>
                  <c:x val="-3.3741631611117102E-2"/>
                  <c:y val="-4.0880416263756623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13,6%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F596-4B70-A13A-A5683F7C6C9D}"/>
                </c:ext>
              </c:extLst>
            </c:dLbl>
            <c:dLbl>
              <c:idx val="8"/>
              <c:layout>
                <c:manualLayout>
                  <c:x val="-3.4082191780822099E-2"/>
                  <c:y val="-3.7722427553698645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13,2%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F596-4B70-A13A-A5683F7C6C9D}"/>
                </c:ext>
              </c:extLst>
            </c:dLbl>
            <c:dLbl>
              <c:idx val="9"/>
              <c:layout>
                <c:manualLayout>
                  <c:x val="-2.6581718381092773E-2"/>
                  <c:y val="-3.9747710107665112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12,8% </a:t>
                    </a:r>
                  </a:p>
                </c:rich>
              </c:tx>
              <c:numFmt formatCode="0_ ;[Red]\-0\ 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F596-4B70-A13A-A5683F7C6C9D}"/>
                </c:ext>
              </c:extLst>
            </c:dLbl>
            <c:dLbl>
              <c:idx val="10"/>
              <c:layout>
                <c:manualLayout>
                  <c:x val="-3.3875610131326832E-2"/>
                  <c:y val="-3.9416109571669466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12,4% </a:t>
                    </a:r>
                  </a:p>
                </c:rich>
              </c:tx>
              <c:numFmt formatCode="0_ ;[Red]\-0\ 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F596-4B70-A13A-A5683F7C6C9D}"/>
                </c:ext>
              </c:extLst>
            </c:dLbl>
            <c:dLbl>
              <c:idx val="11"/>
              <c:layout>
                <c:manualLayout>
                  <c:x val="-2.8643148929691956E-2"/>
                  <c:y val="4.537521815008725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20.5% </a:t>
                    </a:r>
                  </a:p>
                </c:rich>
              </c:tx>
              <c:numFmt formatCode="0_ ;[Red]\-0\ 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F596-4B70-A13A-A5683F7C6C9D}"/>
                </c:ext>
              </c:extLst>
            </c:dLbl>
            <c:dLbl>
              <c:idx val="12"/>
              <c:layout>
                <c:manualLayout>
                  <c:x val="-1.6293279022403257E-2"/>
                  <c:y val="4.188481675392670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19.6%</a:t>
                    </a:r>
                  </a:p>
                </c:rich>
              </c:tx>
              <c:numFmt formatCode="0_ ;[Red]\-0\ 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F596-4B70-A13A-A5683F7C6C9D}"/>
                </c:ext>
              </c:extLst>
            </c:dLbl>
            <c:dLbl>
              <c:idx val="13"/>
              <c:layout>
                <c:manualLayout>
                  <c:x val="-2.747791952894995E-2"/>
                  <c:y val="5.235602094240837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18,1%</a:t>
                    </a:r>
                  </a:p>
                </c:rich>
              </c:tx>
              <c:numFmt formatCode="0_ ;[Red]\-0\ 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F596-4B70-A13A-A5683F7C6C9D}"/>
                </c:ext>
              </c:extLst>
            </c:dLbl>
            <c:dLbl>
              <c:idx val="14"/>
              <c:layout>
                <c:manualLayout>
                  <c:x val="-1.4393195943735688E-2"/>
                  <c:y val="4.188481675392670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17,3%</a:t>
                    </a:r>
                  </a:p>
                </c:rich>
              </c:tx>
              <c:numFmt formatCode="0_ ;[Red]\-0\ 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F596-4B70-A13A-A5683F7C6C9D}"/>
                </c:ext>
              </c:extLst>
            </c:dLbl>
            <c:dLbl>
              <c:idx val="15"/>
              <c:layout>
                <c:manualLayout>
                  <c:x val="-9.7412480974124818E-3"/>
                  <c:y val="-4.383561643835623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16,4%</a:t>
                    </a:r>
                  </a:p>
                </c:rich>
              </c:tx>
              <c:numFmt formatCode="0_ ;[Red]\-0\ 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F596-4B70-A13A-A5683F7C6C9D}"/>
                </c:ext>
              </c:extLst>
            </c:dLbl>
            <c:numFmt formatCode="0_ ;[Red]\-0\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iedzivotaji!$A$703:$A$726</c:f>
              <c:numCache>
                <c:formatCode>General</c:formatCod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iedzivotaji!$C$703:$C$726</c:f>
              <c:numCache>
                <c:formatCode>#,##0</c:formatCode>
                <c:ptCount val="11"/>
                <c:pt idx="0">
                  <c:v>35076</c:v>
                </c:pt>
                <c:pt idx="1">
                  <c:v>24780</c:v>
                </c:pt>
                <c:pt idx="2">
                  <c:v>17081</c:v>
                </c:pt>
                <c:pt idx="3">
                  <c:v>11080</c:v>
                </c:pt>
                <c:pt idx="4">
                  <c:v>10557</c:v>
                </c:pt>
                <c:pt idx="5">
                  <c:v>10134</c:v>
                </c:pt>
                <c:pt idx="6">
                  <c:v>9692</c:v>
                </c:pt>
                <c:pt idx="7">
                  <c:v>9326</c:v>
                </c:pt>
                <c:pt idx="8">
                  <c:v>8990</c:v>
                </c:pt>
                <c:pt idx="9">
                  <c:v>8630</c:v>
                </c:pt>
                <c:pt idx="10">
                  <c:v>8289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1-F596-4B70-A13A-A5683F7C6C9D}"/>
            </c:ext>
          </c:extLst>
        </c:ser>
        <c:ser>
          <c:idx val="2"/>
          <c:order val="2"/>
          <c:tx>
            <c:strRef>
              <c:f>iedzivotaji!$D$702</c:f>
              <c:strCache>
                <c:ptCount val="1"/>
                <c:pt idx="0">
                  <c:v>Ārvalstnieku skaits</c:v>
                </c:pt>
              </c:strCache>
            </c:strRef>
          </c:tx>
          <c:spPr>
            <a:ln w="12700"/>
          </c:spPr>
          <c:marker>
            <c:symbol val="circle"/>
            <c:size val="5"/>
            <c:spPr>
              <a:solidFill>
                <a:schemeClr val="bg1">
                  <a:lumMod val="95000"/>
                </a:schemeClr>
              </a:solidFill>
              <a:ln>
                <a:solidFill>
                  <a:srgbClr val="92D05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iedzivotaji!$A$703:$A$726</c:f>
              <c:numCache>
                <c:formatCode>General</c:formatCod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iedzivotaji!$D$703:$D$726</c:f>
              <c:numCache>
                <c:formatCode>#,##0</c:formatCode>
                <c:ptCount val="11"/>
                <c:pt idx="0">
                  <c:v>1936</c:v>
                </c:pt>
                <c:pt idx="1">
                  <c:v>2746</c:v>
                </c:pt>
                <c:pt idx="2">
                  <c:v>5027</c:v>
                </c:pt>
                <c:pt idx="3">
                  <c:v>5022</c:v>
                </c:pt>
                <c:pt idx="4">
                  <c:v>4935</c:v>
                </c:pt>
                <c:pt idx="5">
                  <c:v>4887</c:v>
                </c:pt>
                <c:pt idx="6">
                  <c:v>4838</c:v>
                </c:pt>
                <c:pt idx="7">
                  <c:v>4726</c:v>
                </c:pt>
                <c:pt idx="8">
                  <c:v>4661</c:v>
                </c:pt>
                <c:pt idx="9">
                  <c:v>4519</c:v>
                </c:pt>
                <c:pt idx="10">
                  <c:v>4981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F596-4B70-A13A-A5683F7C6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5463392"/>
        <c:axId val="-365469920"/>
      </c:lineChart>
      <c:catAx>
        <c:axId val="-365463392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5469920"/>
        <c:crosses val="autoZero"/>
        <c:auto val="1"/>
        <c:lblAlgn val="ctr"/>
        <c:lblOffset val="100"/>
        <c:tickMarkSkip val="1"/>
        <c:noMultiLvlLbl val="0"/>
      </c:catAx>
      <c:valAx>
        <c:axId val="-365469920"/>
        <c:scaling>
          <c:orientation val="minMax"/>
          <c:max val="65000"/>
          <c:min val="1000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-365463392"/>
        <c:crosses val="autoZero"/>
        <c:crossBetween val="midCat"/>
        <c:majorUnit val="6400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skaita sadalījums pēc valstiskās piederības 2022. gadā, %</a:t>
            </a:r>
          </a:p>
        </c:rich>
      </c:tx>
      <c:layout>
        <c:manualLayout>
          <c:xMode val="edge"/>
          <c:yMode val="edge"/>
          <c:x val="0.19213992481709019"/>
          <c:y val="1.36238845144356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83850941940877"/>
          <c:y val="7.9019178701861995E-2"/>
          <c:w val="0.84388691272287841"/>
          <c:h val="0.659401422270710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iedzivotaji!$B$736</c:f>
              <c:strCache>
                <c:ptCount val="1"/>
                <c:pt idx="0">
                  <c:v>pilsoņu īpatsvars, %</c:v>
                </c:pt>
              </c:strCache>
            </c:strRef>
          </c:tx>
          <c:spPr>
            <a:solidFill>
              <a:srgbClr val="9900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iedzivotaji!$A$737:$A$746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iedzivotaji!$B$737:$B$746</c:f>
              <c:numCache>
                <c:formatCode>0.0</c:formatCode>
                <c:ptCount val="10"/>
                <c:pt idx="0">
                  <c:v>86.096713343756363</c:v>
                </c:pt>
                <c:pt idx="1">
                  <c:v>77.701156214468185</c:v>
                </c:pt>
                <c:pt idx="2">
                  <c:v>79.055168040583382</c:v>
                </c:pt>
                <c:pt idx="3">
                  <c:v>85.61164198701583</c:v>
                </c:pt>
                <c:pt idx="4">
                  <c:v>89.05112894196678</c:v>
                </c:pt>
                <c:pt idx="5">
                  <c:v>81.619688025333275</c:v>
                </c:pt>
                <c:pt idx="6">
                  <c:v>80.220009539709054</c:v>
                </c:pt>
                <c:pt idx="7">
                  <c:v>92.467207521419368</c:v>
                </c:pt>
                <c:pt idx="8">
                  <c:v>94.452069957936686</c:v>
                </c:pt>
                <c:pt idx="9">
                  <c:v>79.840961515114728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5B-4CD4-A8E8-E08854D97681}"/>
            </c:ext>
          </c:extLst>
        </c:ser>
        <c:ser>
          <c:idx val="1"/>
          <c:order val="1"/>
          <c:tx>
            <c:strRef>
              <c:f>iedzivotaji!$C$736</c:f>
              <c:strCache>
                <c:ptCount val="1"/>
                <c:pt idx="0">
                  <c:v>nepilsoņu īpatsvars, %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iedzivotaji!$A$737:$A$746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iedzivotaji!$C$737:$C$746</c:f>
              <c:numCache>
                <c:formatCode>0.0</c:formatCode>
                <c:ptCount val="10"/>
                <c:pt idx="0">
                  <c:v>9.3149365270885731</c:v>
                </c:pt>
                <c:pt idx="1">
                  <c:v>14.590911402830898</c:v>
                </c:pt>
                <c:pt idx="2">
                  <c:v>13.576410906785034</c:v>
                </c:pt>
                <c:pt idx="3">
                  <c:v>10.58975855277555</c:v>
                </c:pt>
                <c:pt idx="4">
                  <c:v>8.121851091621572</c:v>
                </c:pt>
                <c:pt idx="5">
                  <c:v>11.888658665311388</c:v>
                </c:pt>
                <c:pt idx="6">
                  <c:v>12.355413784879563</c:v>
                </c:pt>
                <c:pt idx="7">
                  <c:v>4.5833649253165527</c:v>
                </c:pt>
                <c:pt idx="8">
                  <c:v>3.914102280274518</c:v>
                </c:pt>
                <c:pt idx="9">
                  <c:v>13.302780138399903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5B-4CD4-A8E8-E08854D97681}"/>
            </c:ext>
          </c:extLst>
        </c:ser>
        <c:ser>
          <c:idx val="2"/>
          <c:order val="2"/>
          <c:tx>
            <c:strRef>
              <c:f>iedzivotaji!$D$736</c:f>
              <c:strCache>
                <c:ptCount val="1"/>
                <c:pt idx="0">
                  <c:v>ārvalstnieku īpatsvars, %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iedzivotaji!$A$737:$A$746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iedzivotaji!$D$737:$D$746</c:f>
              <c:numCache>
                <c:formatCode>0.0</c:formatCode>
                <c:ptCount val="10"/>
                <c:pt idx="0">
                  <c:v>4.588350129155053</c:v>
                </c:pt>
                <c:pt idx="1">
                  <c:v>7.7079323827009176</c:v>
                </c:pt>
                <c:pt idx="2">
                  <c:v>7.3684210526315779</c:v>
                </c:pt>
                <c:pt idx="3">
                  <c:v>3.7985994602086222</c:v>
                </c:pt>
                <c:pt idx="4">
                  <c:v>2.827019966411644</c:v>
                </c:pt>
                <c:pt idx="5">
                  <c:v>6.4916533093553301</c:v>
                </c:pt>
                <c:pt idx="6">
                  <c:v>7.4245766754113998</c:v>
                </c:pt>
                <c:pt idx="7">
                  <c:v>2.9494275532640843</c:v>
                </c:pt>
                <c:pt idx="8">
                  <c:v>1.633827761788798</c:v>
                </c:pt>
                <c:pt idx="9">
                  <c:v>6.8562583464853706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5B-4CD4-A8E8-E08854D97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65466112"/>
        <c:axId val="-365474272"/>
      </c:barChart>
      <c:catAx>
        <c:axId val="-365466112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5474272"/>
        <c:crosses val="autoZero"/>
        <c:auto val="1"/>
        <c:lblAlgn val="ctr"/>
        <c:lblOffset val="100"/>
        <c:noMultiLvlLbl val="0"/>
      </c:catAx>
      <c:valAx>
        <c:axId val="-365474272"/>
        <c:scaling>
          <c:orientation val="minMax"/>
          <c:max val="110"/>
          <c:min val="0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-365466112"/>
        <c:crosses val="autoZero"/>
        <c:crossBetween val="between"/>
        <c:majorUnit val="11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Liepājā noslēgto laulību skaits, laulībā un ārlaulībā dzimušo skaits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20710828577618"/>
          <c:y val="7.5805824752675152E-2"/>
          <c:w val="0.84430035417547333"/>
          <c:h val="0.74997673325768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iedzivotaji!$B$226</c:f>
              <c:strCache>
                <c:ptCount val="1"/>
                <c:pt idx="0">
                  <c:v>reģistrēto laulību skaits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iedzivotaji!$A$227:$A$252</c:f>
              <c:numCache>
                <c:formatCode>General</c:formatCod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iedzivotaji!$B$227:$B$252</c:f>
              <c:numCache>
                <c:formatCode>General</c:formatCode>
                <c:ptCount val="12"/>
                <c:pt idx="0">
                  <c:v>401</c:v>
                </c:pt>
                <c:pt idx="1">
                  <c:v>376</c:v>
                </c:pt>
                <c:pt idx="2">
                  <c:v>544</c:v>
                </c:pt>
                <c:pt idx="3">
                  <c:v>370</c:v>
                </c:pt>
                <c:pt idx="4">
                  <c:v>517</c:v>
                </c:pt>
                <c:pt idx="5">
                  <c:v>500</c:v>
                </c:pt>
                <c:pt idx="6">
                  <c:v>504</c:v>
                </c:pt>
                <c:pt idx="7">
                  <c:v>526</c:v>
                </c:pt>
                <c:pt idx="8">
                  <c:v>517</c:v>
                </c:pt>
                <c:pt idx="9">
                  <c:v>390</c:v>
                </c:pt>
                <c:pt idx="10">
                  <c:v>426</c:v>
                </c:pt>
                <c:pt idx="11">
                  <c:v>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6E-48BC-A7EE-C15A20BFE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65466656"/>
        <c:axId val="-365473184"/>
      </c:barChart>
      <c:lineChart>
        <c:grouping val="standard"/>
        <c:varyColors val="0"/>
        <c:ser>
          <c:idx val="1"/>
          <c:order val="1"/>
          <c:tx>
            <c:strRef>
              <c:f>iedzivotaji!$C$226</c:f>
              <c:strCache>
                <c:ptCount val="1"/>
                <c:pt idx="0">
                  <c:v>laulībā dzimušo skaits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  <a:effectLst/>
          </c:spPr>
          <c:marker>
            <c:symbol val="circ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iedzivotaji!$A$227:$A$252</c:f>
              <c:numCache>
                <c:formatCode>General</c:formatCod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iedzivotaji!$C$227:$C$252</c:f>
              <c:numCache>
                <c:formatCode>General</c:formatCode>
                <c:ptCount val="12"/>
                <c:pt idx="0">
                  <c:v>573</c:v>
                </c:pt>
                <c:pt idx="1">
                  <c:v>489</c:v>
                </c:pt>
                <c:pt idx="2">
                  <c:v>511</c:v>
                </c:pt>
                <c:pt idx="3">
                  <c:v>380</c:v>
                </c:pt>
                <c:pt idx="4">
                  <c:v>451</c:v>
                </c:pt>
                <c:pt idx="5">
                  <c:v>478</c:v>
                </c:pt>
                <c:pt idx="6">
                  <c:v>461</c:v>
                </c:pt>
                <c:pt idx="7">
                  <c:v>422</c:v>
                </c:pt>
                <c:pt idx="8">
                  <c:v>501</c:v>
                </c:pt>
                <c:pt idx="9">
                  <c:v>379</c:v>
                </c:pt>
                <c:pt idx="10">
                  <c:v>427</c:v>
                </c:pt>
                <c:pt idx="11">
                  <c:v>377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46E-48BC-A7EE-C15A20BFEFD3}"/>
            </c:ext>
          </c:extLst>
        </c:ser>
        <c:ser>
          <c:idx val="2"/>
          <c:order val="2"/>
          <c:tx>
            <c:strRef>
              <c:f>iedzivotaji!$D$226</c:f>
              <c:strCache>
                <c:ptCount val="1"/>
                <c:pt idx="0">
                  <c:v>ārlaulībā dzimušo skaits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  <a:effectLst/>
          </c:spPr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iedzivotaji!$A$227:$A$252</c:f>
              <c:numCache>
                <c:formatCode>General</c:formatCod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iedzivotaji!$D$227:$D$252</c:f>
              <c:numCache>
                <c:formatCode>General</c:formatCode>
                <c:ptCount val="12"/>
                <c:pt idx="0">
                  <c:v>235</c:v>
                </c:pt>
                <c:pt idx="1">
                  <c:v>351</c:v>
                </c:pt>
                <c:pt idx="2">
                  <c:v>443</c:v>
                </c:pt>
                <c:pt idx="3">
                  <c:v>336</c:v>
                </c:pt>
                <c:pt idx="4">
                  <c:v>387</c:v>
                </c:pt>
                <c:pt idx="5">
                  <c:v>358</c:v>
                </c:pt>
                <c:pt idx="6">
                  <c:v>347</c:v>
                </c:pt>
                <c:pt idx="7">
                  <c:v>347</c:v>
                </c:pt>
                <c:pt idx="8">
                  <c:v>306</c:v>
                </c:pt>
                <c:pt idx="9">
                  <c:v>298</c:v>
                </c:pt>
                <c:pt idx="10">
                  <c:v>285</c:v>
                </c:pt>
                <c:pt idx="11">
                  <c:v>233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46E-48BC-A7EE-C15A20BFE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5466656"/>
        <c:axId val="-365473184"/>
      </c:lineChart>
      <c:catAx>
        <c:axId val="-36546665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5473184"/>
        <c:crosses val="autoZero"/>
        <c:auto val="1"/>
        <c:lblAlgn val="ctr"/>
        <c:lblOffset val="100"/>
        <c:tickMarkSkip val="1"/>
        <c:noMultiLvlLbl val="0"/>
      </c:catAx>
      <c:valAx>
        <c:axId val="-365473184"/>
        <c:scaling>
          <c:orientation val="minMax"/>
          <c:max val="670"/>
          <c:min val="150"/>
        </c:scaling>
        <c:delete val="0"/>
        <c:axPos val="l"/>
        <c:majorGridlines>
          <c:spPr>
            <a:ln w="3175">
              <a:solidFill>
                <a:srgbClr val="DEE7B1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5466656"/>
        <c:crosses val="autoZero"/>
        <c:crossBetween val="between"/>
        <c:majorUnit val="52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Dzimstība, mirstība un dabiskais pieaugums Liepājā </a:t>
            </a:r>
          </a:p>
        </c:rich>
      </c:tx>
      <c:layout>
        <c:manualLayout>
          <c:xMode val="edge"/>
          <c:yMode val="edge"/>
          <c:x val="0.45709654020520163"/>
          <c:y val="1.285349723894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10556554446441"/>
          <c:y val="6.6272828461887284E-2"/>
          <c:w val="0.79085051450430888"/>
          <c:h val="0.68123393316195369"/>
        </c:manualLayout>
      </c:layout>
      <c:lineChart>
        <c:grouping val="standard"/>
        <c:varyColors val="0"/>
        <c:ser>
          <c:idx val="1"/>
          <c:order val="0"/>
          <c:tx>
            <c:strRef>
              <c:f>iedzivotaji!$B$501</c:f>
              <c:strCache>
                <c:ptCount val="1"/>
                <c:pt idx="0">
                  <c:v>Jaundzimušo skaits</c:v>
                </c:pt>
              </c:strCache>
            </c:strRef>
          </c:tx>
          <c:spPr>
            <a:ln w="22225">
              <a:solidFill>
                <a:srgbClr val="92D050"/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iedzivotaji!$A$503:$A$526</c:f>
              <c:numCache>
                <c:formatCode>General</c:formatCod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iedzivotaji!$B$503:$B$526</c:f>
              <c:numCache>
                <c:formatCode>#\ ##0_ ;[Red]\-#\ ##0\ </c:formatCode>
                <c:ptCount val="12"/>
                <c:pt idx="0">
                  <c:v>808</c:v>
                </c:pt>
                <c:pt idx="1">
                  <c:v>840</c:v>
                </c:pt>
                <c:pt idx="2">
                  <c:v>954</c:v>
                </c:pt>
                <c:pt idx="3" formatCode="General">
                  <c:v>691</c:v>
                </c:pt>
                <c:pt idx="4" formatCode="General">
                  <c:v>838</c:v>
                </c:pt>
                <c:pt idx="5" formatCode="General">
                  <c:v>836</c:v>
                </c:pt>
                <c:pt idx="6" formatCode="General">
                  <c:v>808</c:v>
                </c:pt>
                <c:pt idx="7" formatCode="General">
                  <c:v>769</c:v>
                </c:pt>
                <c:pt idx="8" formatCode="General">
                  <c:v>807</c:v>
                </c:pt>
                <c:pt idx="9" formatCode="General">
                  <c:v>677</c:v>
                </c:pt>
                <c:pt idx="10" formatCode="General">
                  <c:v>712</c:v>
                </c:pt>
                <c:pt idx="11" formatCode="General">
                  <c:v>610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E46-47C6-A973-C99011AE26E4}"/>
            </c:ext>
          </c:extLst>
        </c:ser>
        <c:ser>
          <c:idx val="0"/>
          <c:order val="1"/>
          <c:tx>
            <c:strRef>
              <c:f>iedzivotaji!$C$501</c:f>
              <c:strCache>
                <c:ptCount val="1"/>
                <c:pt idx="0">
                  <c:v>Mirušo skaits</c:v>
                </c:pt>
              </c:strCache>
            </c:strRef>
          </c:tx>
          <c:spPr>
            <a:ln w="22225">
              <a:solidFill>
                <a:schemeClr val="bg1">
                  <a:lumMod val="50000"/>
                </a:schemeClr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iedzivotaji!$A$503:$A$526</c:f>
              <c:numCache>
                <c:formatCode>General</c:formatCod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iedzivotaji!$C$503:$C$526</c:f>
              <c:numCache>
                <c:formatCode>#\ ##0_ ;[Red]\-#\ ##0\ </c:formatCode>
                <c:ptCount val="12"/>
                <c:pt idx="0">
                  <c:v>1381</c:v>
                </c:pt>
                <c:pt idx="1">
                  <c:v>1205</c:v>
                </c:pt>
                <c:pt idx="2">
                  <c:v>1263</c:v>
                </c:pt>
                <c:pt idx="3" formatCode="General">
                  <c:v>1050</c:v>
                </c:pt>
                <c:pt idx="4" formatCode="General">
                  <c:v>960</c:v>
                </c:pt>
                <c:pt idx="5" formatCode="General">
                  <c:v>1065</c:v>
                </c:pt>
                <c:pt idx="6" formatCode="General">
                  <c:v>1023</c:v>
                </c:pt>
                <c:pt idx="7" formatCode="General">
                  <c:v>1083</c:v>
                </c:pt>
                <c:pt idx="8" formatCode="General">
                  <c:v>957</c:v>
                </c:pt>
                <c:pt idx="9" formatCode="General">
                  <c:v>1037</c:v>
                </c:pt>
                <c:pt idx="10" formatCode="General">
                  <c:v>1245</c:v>
                </c:pt>
                <c:pt idx="11" formatCode="General">
                  <c:v>1107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E46-47C6-A973-C99011AE26E4}"/>
            </c:ext>
          </c:extLst>
        </c:ser>
        <c:ser>
          <c:idx val="2"/>
          <c:order val="2"/>
          <c:tx>
            <c:strRef>
              <c:f>iedzivotaji!$D$501</c:f>
              <c:strCache>
                <c:ptCount val="1"/>
                <c:pt idx="0">
                  <c:v>Iedzīvotāju dabiskais pieaugums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iedzivotaji!$A$503:$A$526</c:f>
              <c:numCache>
                <c:formatCode>General</c:formatCod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iedzivotaji!$D$503:$D$526</c:f>
              <c:numCache>
                <c:formatCode>#\ ##0_ ;[Red]\-#\ ##0\ </c:formatCode>
                <c:ptCount val="12"/>
                <c:pt idx="0">
                  <c:v>-573</c:v>
                </c:pt>
                <c:pt idx="1">
                  <c:v>-365</c:v>
                </c:pt>
                <c:pt idx="2">
                  <c:v>-309</c:v>
                </c:pt>
                <c:pt idx="3" formatCode="0_ ;[Red]\-0\ ">
                  <c:v>-359</c:v>
                </c:pt>
                <c:pt idx="4" formatCode="0_ ;[Red]\-0\ ">
                  <c:v>-122</c:v>
                </c:pt>
                <c:pt idx="5" formatCode="0_ ;[Red]\-0\ ">
                  <c:v>-229</c:v>
                </c:pt>
                <c:pt idx="6" formatCode="0_ ;[Red]\-0\ ">
                  <c:v>-215</c:v>
                </c:pt>
                <c:pt idx="7" formatCode="0_ ;[Red]\-0\ ">
                  <c:v>-314</c:v>
                </c:pt>
                <c:pt idx="8" formatCode="0_ ;[Red]\-0\ ">
                  <c:v>-150</c:v>
                </c:pt>
                <c:pt idx="9" formatCode="0_ ;[Red]\-0\ ">
                  <c:v>-360</c:v>
                </c:pt>
                <c:pt idx="10" formatCode="0_ ;[Red]\-0\ ">
                  <c:v>-533</c:v>
                </c:pt>
                <c:pt idx="11" formatCode="0_ ;[Red]\-0\ ">
                  <c:v>-497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E46-47C6-A973-C99011AE2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5475360"/>
        <c:axId val="-365465568"/>
      </c:lineChart>
      <c:catAx>
        <c:axId val="-365475360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65465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365465568"/>
        <c:scaling>
          <c:orientation val="minMax"/>
          <c:max val="1400"/>
          <c:min val="-600"/>
        </c:scaling>
        <c:delete val="0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#\ ##0_ ;[Red]\-#\ ##0\ " sourceLinked="1"/>
        <c:majorTickMark val="out"/>
        <c:minorTickMark val="none"/>
        <c:tickLblPos val="nextTo"/>
        <c:spPr>
          <a:ln w="3175">
            <a:solidFill>
              <a:srgbClr val="DEE7B1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5475360"/>
        <c:crosses val="autoZero"/>
        <c:crossBetween val="between"/>
        <c:maj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dzimstība, mirstība un dabiskais pieaugums uz 1000 iedzīvotājiem 2022. gadā</a:t>
            </a:r>
          </a:p>
        </c:rich>
      </c:tx>
      <c:layout>
        <c:manualLayout>
          <c:xMode val="edge"/>
          <c:yMode val="edge"/>
          <c:x val="0.28856100136887103"/>
          <c:y val="1.60184664416947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934451774303891"/>
          <c:y val="8.2379862700228831E-2"/>
          <c:w val="0.75628496017435132"/>
          <c:h val="0.72082379862700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iedzivotaji!$B$607</c:f>
              <c:strCache>
                <c:ptCount val="1"/>
                <c:pt idx="0">
                  <c:v>dzimušo skaits uz 1000 iedzīvotājiem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iedzivotaji!$A$608:$A$617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iedzivotaji!$B$608:$B$617</c:f>
              <c:numCache>
                <c:formatCode>0.0</c:formatCode>
                <c:ptCount val="10"/>
                <c:pt idx="0">
                  <c:v>8.47261403031745</c:v>
                </c:pt>
                <c:pt idx="1">
                  <c:v>7.8705276059124945</c:v>
                </c:pt>
                <c:pt idx="2">
                  <c:v>6.9752694990488271</c:v>
                </c:pt>
                <c:pt idx="3">
                  <c:v>8.8992632577139101</c:v>
                </c:pt>
                <c:pt idx="4">
                  <c:v>8.9568949430863967</c:v>
                </c:pt>
                <c:pt idx="5">
                  <c:v>11.962938347863481</c:v>
                </c:pt>
                <c:pt idx="6">
                  <c:v>9.09253517767708</c:v>
                </c:pt>
                <c:pt idx="7">
                  <c:v>7.8095382515732812</c:v>
                </c:pt>
                <c:pt idx="8">
                  <c:v>9.9623644011512074</c:v>
                </c:pt>
                <c:pt idx="9">
                  <c:v>8.0733276678402319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04-4A4C-9212-4BDAEC631735}"/>
            </c:ext>
          </c:extLst>
        </c:ser>
        <c:ser>
          <c:idx val="0"/>
          <c:order val="1"/>
          <c:tx>
            <c:strRef>
              <c:f>iedzivotaji!$C$607</c:f>
              <c:strCache>
                <c:ptCount val="1"/>
                <c:pt idx="0">
                  <c:v>mirušo skaits uz 1000 iedzīvotājiem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iedzivotaji!$A$608:$A$617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iedzivotaji!$C$608:$C$617</c:f>
              <c:numCache>
                <c:formatCode>0.0</c:formatCode>
                <c:ptCount val="10"/>
                <c:pt idx="0">
                  <c:v>16.320164332812183</c:v>
                </c:pt>
                <c:pt idx="1">
                  <c:v>16.026540265697985</c:v>
                </c:pt>
                <c:pt idx="2">
                  <c:v>18.757133798351301</c:v>
                </c:pt>
                <c:pt idx="3">
                  <c:v>14.570719964986505</c:v>
                </c:pt>
                <c:pt idx="4">
                  <c:v>15.394663183429746</c:v>
                </c:pt>
                <c:pt idx="5">
                  <c:v>16.771570428867431</c:v>
                </c:pt>
                <c:pt idx="6">
                  <c:v>16.500715478177916</c:v>
                </c:pt>
                <c:pt idx="7">
                  <c:v>18.196982333762982</c:v>
                </c:pt>
                <c:pt idx="8">
                  <c:v>16.161168917423069</c:v>
                </c:pt>
                <c:pt idx="9">
                  <c:v>16.632269029986645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04-4A4C-9212-4BDAEC631735}"/>
            </c:ext>
          </c:extLst>
        </c:ser>
        <c:ser>
          <c:idx val="2"/>
          <c:order val="2"/>
          <c:tx>
            <c:strRef>
              <c:f>iedzivotaji!$D$607</c:f>
              <c:strCache>
                <c:ptCount val="1"/>
                <c:pt idx="0">
                  <c:v>dabiskais pieaugums uz 1000 iedzīvotājiem</c:v>
                </c:pt>
              </c:strCache>
            </c:strRef>
          </c:tx>
          <c:spPr>
            <a:solidFill>
              <a:srgbClr val="C00000"/>
            </a:solidFill>
            <a:ln w="3175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iedzivotaji!$A$608:$A$617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iedzivotaji!$D$608:$D$617</c:f>
              <c:numCache>
                <c:formatCode>0.0</c:formatCode>
                <c:ptCount val="10"/>
                <c:pt idx="0">
                  <c:v>-7.8475503024947324</c:v>
                </c:pt>
                <c:pt idx="1">
                  <c:v>-8.1560126597854925</c:v>
                </c:pt>
                <c:pt idx="2">
                  <c:v>-11.781864299302473</c:v>
                </c:pt>
                <c:pt idx="3">
                  <c:v>-5.6714567072725943</c:v>
                </c:pt>
                <c:pt idx="4">
                  <c:v>-6.437768240343348</c:v>
                </c:pt>
                <c:pt idx="5">
                  <c:v>-4.8086320810039487</c:v>
                </c:pt>
                <c:pt idx="6">
                  <c:v>-7.4081803005008346</c:v>
                </c:pt>
                <c:pt idx="7">
                  <c:v>-10.387444082189704</c:v>
                </c:pt>
                <c:pt idx="8">
                  <c:v>-6.1988045162718617</c:v>
                </c:pt>
                <c:pt idx="9">
                  <c:v>-8.5589413621464114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04-4A4C-9212-4BDAEC631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65462304"/>
        <c:axId val="-365469376"/>
      </c:barChart>
      <c:catAx>
        <c:axId val="-365462304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5469376"/>
        <c:crosses val="autoZero"/>
        <c:auto val="1"/>
        <c:lblAlgn val="ctr"/>
        <c:lblOffset val="100"/>
        <c:tickMarkSkip val="1"/>
        <c:noMultiLvlLbl val="0"/>
      </c:catAx>
      <c:valAx>
        <c:axId val="-365469376"/>
        <c:scaling>
          <c:orientation val="minMax"/>
          <c:max val="20"/>
          <c:min val="-15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5462304"/>
        <c:crosses val="autoZero"/>
        <c:crossBetween val="between"/>
        <c:majorUnit val="1"/>
        <c:minorUnit val="0.5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skaita pārmaiņas veidojošie faktori 2022. gadā (uz 1000 iedzīvotājiem)</a:t>
            </a:r>
          </a:p>
        </c:rich>
      </c:tx>
      <c:layout>
        <c:manualLayout>
          <c:xMode val="edge"/>
          <c:yMode val="edge"/>
          <c:x val="0.37024087908499081"/>
          <c:y val="2.11912359875878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35650898858309"/>
          <c:y val="0.10339087895703176"/>
          <c:w val="0.68621136821746931"/>
          <c:h val="0.681656870355994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iedzivotaji!$D$636</c:f>
              <c:strCache>
                <c:ptCount val="1"/>
                <c:pt idx="0">
                  <c:v>iedzīvotāju skaita pārmaiņas (uz 1000 iedzīvotājiem), tai skaitā: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iedzivotaji!$A$637:$A$646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iedzivotaji!$D$637:$D$646</c:f>
              <c:numCache>
                <c:formatCode>0.0</c:formatCode>
                <c:ptCount val="10"/>
                <c:pt idx="0">
                  <c:v>3.8507536877166619</c:v>
                </c:pt>
                <c:pt idx="1">
                  <c:v>6.049329848446833</c:v>
                </c:pt>
                <c:pt idx="2">
                  <c:v>-3.4242232086240993</c:v>
                </c:pt>
                <c:pt idx="3">
                  <c:v>2.5895397184330715</c:v>
                </c:pt>
                <c:pt idx="4">
                  <c:v>0.83970890091438155</c:v>
                </c:pt>
                <c:pt idx="5">
                  <c:v>11.66972907463156</c:v>
                </c:pt>
                <c:pt idx="6">
                  <c:v>-4.0543763415216674</c:v>
                </c:pt>
                <c:pt idx="7">
                  <c:v>-3.9047691257866983</c:v>
                </c:pt>
                <c:pt idx="8">
                  <c:v>-7.6156741199911711</c:v>
                </c:pt>
                <c:pt idx="9">
                  <c:v>-0.21245599125888967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3-4796-9005-0B4D0895F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65463936"/>
        <c:axId val="-365462848"/>
      </c:barChart>
      <c:barChart>
        <c:barDir val="col"/>
        <c:grouping val="clustered"/>
        <c:varyColors val="0"/>
        <c:ser>
          <c:idx val="1"/>
          <c:order val="0"/>
          <c:tx>
            <c:strRef>
              <c:f>iedzivotaji!$C$636</c:f>
              <c:strCache>
                <c:ptCount val="1"/>
                <c:pt idx="0">
                  <c:v>     migrācijas saldo (uz 1000 iedzīvotājiem)</c:v>
                </c:pt>
              </c:strCache>
            </c:strRef>
          </c:tx>
          <c:spPr>
            <a:noFill/>
            <a:ln w="25400">
              <a:solidFill>
                <a:srgbClr val="990033"/>
              </a:solidFill>
            </a:ln>
          </c:spPr>
          <c:invertIfNegative val="0"/>
          <c:cat>
            <c:strRef>
              <c:f>iedzivotaji!$A$637:$A$646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iedzivotaji!$C$637:$C$646</c:f>
              <c:numCache>
                <c:formatCode>0.0</c:formatCode>
                <c:ptCount val="10"/>
                <c:pt idx="0">
                  <c:v>3.9967966147780571</c:v>
                </c:pt>
                <c:pt idx="1">
                  <c:v>14.205342508232306</c:v>
                </c:pt>
                <c:pt idx="2">
                  <c:v>8.3576410906785039</c:v>
                </c:pt>
                <c:pt idx="3">
                  <c:v>8.2609964257057413</c:v>
                </c:pt>
                <c:pt idx="4">
                  <c:v>7.2774771412576973</c:v>
                </c:pt>
                <c:pt idx="5">
                  <c:v>16.478361155635479</c:v>
                </c:pt>
                <c:pt idx="6">
                  <c:v>3.3538039589792512</c:v>
                </c:pt>
                <c:pt idx="7">
                  <c:v>6.4826749564030637</c:v>
                </c:pt>
                <c:pt idx="8">
                  <c:v>-1.4168696037192827</c:v>
                </c:pt>
                <c:pt idx="9">
                  <c:v>8.3464853708874589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43-4796-9005-0B4D0895FFEE}"/>
            </c:ext>
          </c:extLst>
        </c:ser>
        <c:ser>
          <c:idx val="0"/>
          <c:order val="1"/>
          <c:tx>
            <c:strRef>
              <c:f>iedzivotaji!$B$636</c:f>
              <c:strCache>
                <c:ptCount val="1"/>
                <c:pt idx="0">
                  <c:v>     dabiskais pieaugums (uz 1000 iedzīvotājiem)</c:v>
                </c:pt>
              </c:strCache>
            </c:strRef>
          </c:tx>
          <c:spPr>
            <a:noFill/>
            <a:ln w="25400">
              <a:solidFill>
                <a:srgbClr val="006600"/>
              </a:solidFill>
              <a:prstDash val="solid"/>
            </a:ln>
          </c:spPr>
          <c:invertIfNegative val="0"/>
          <c:cat>
            <c:strRef>
              <c:f>iedzivotaji!$A$637:$A$646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iedzivotaji!$B$637:$B$646</c:f>
              <c:numCache>
                <c:formatCode>0.0</c:formatCode>
                <c:ptCount val="10"/>
                <c:pt idx="0">
                  <c:v>-7.8475503024947324</c:v>
                </c:pt>
                <c:pt idx="1">
                  <c:v>-8.1560126597854925</c:v>
                </c:pt>
                <c:pt idx="2">
                  <c:v>-11.781864299302473</c:v>
                </c:pt>
                <c:pt idx="3">
                  <c:v>-5.6714567072725943</c:v>
                </c:pt>
                <c:pt idx="4">
                  <c:v>-6.437768240343348</c:v>
                </c:pt>
                <c:pt idx="5">
                  <c:v>-4.8086320810039487</c:v>
                </c:pt>
                <c:pt idx="6">
                  <c:v>-7.4081803005008346</c:v>
                </c:pt>
                <c:pt idx="7">
                  <c:v>-10.387444082189704</c:v>
                </c:pt>
                <c:pt idx="8">
                  <c:v>-6.1988045162718617</c:v>
                </c:pt>
                <c:pt idx="9">
                  <c:v>-8.5589413621464114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43-4796-9005-0B4D0895F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65477536"/>
        <c:axId val="-365476992"/>
      </c:barChart>
      <c:catAx>
        <c:axId val="-365463936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5462848"/>
        <c:crosses val="autoZero"/>
        <c:auto val="1"/>
        <c:lblAlgn val="ctr"/>
        <c:lblOffset val="100"/>
        <c:tickMarkSkip val="1"/>
        <c:noMultiLvlLbl val="0"/>
      </c:catAx>
      <c:valAx>
        <c:axId val="-365462848"/>
        <c:scaling>
          <c:orientation val="minMax"/>
          <c:max val="18"/>
          <c:min val="-14"/>
        </c:scaling>
        <c:delete val="0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5463936"/>
        <c:crosses val="autoZero"/>
        <c:crossBetween val="between"/>
        <c:majorUnit val="2"/>
      </c:valAx>
      <c:catAx>
        <c:axId val="-365477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365476992"/>
        <c:crosses val="autoZero"/>
        <c:auto val="1"/>
        <c:lblAlgn val="ctr"/>
        <c:lblOffset val="100"/>
        <c:noMultiLvlLbl val="0"/>
      </c:catAx>
      <c:valAx>
        <c:axId val="-365476992"/>
        <c:scaling>
          <c:orientation val="minMax"/>
          <c:max val="18"/>
          <c:min val="-14"/>
        </c:scaling>
        <c:delete val="0"/>
        <c:axPos val="r"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5477536"/>
        <c:crosses val="max"/>
        <c:crossBetween val="between"/>
        <c:majorUnit val="2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iedzīvotāju nacionālais sastāvs 2022. gadā (%)</a:t>
            </a:r>
          </a:p>
        </c:rich>
      </c:tx>
      <c:layout>
        <c:manualLayout>
          <c:xMode val="edge"/>
          <c:yMode val="edge"/>
          <c:x val="0.33297088331248315"/>
          <c:y val="1.356098236199177E-3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928556944527746"/>
          <c:y val="0.38257655293088361"/>
          <c:w val="0.62568041948641706"/>
          <c:h val="0.51894035374562353"/>
        </c:manualLayout>
      </c:layout>
      <c:pie3DChart>
        <c:varyColors val="1"/>
        <c:ser>
          <c:idx val="0"/>
          <c:order val="0"/>
          <c:spPr>
            <a:gradFill rotWithShape="0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path path="rect">
                <a:fillToRect l="100000" t="100000"/>
              </a:path>
            </a:gradFill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E1B-4B4A-B567-FF7FF7E48A22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F0000"/>
                  </a:gs>
                  <a:gs pos="100000">
                    <a:srgbClr val="FF0000">
                      <a:gamma/>
                      <a:shade val="72157"/>
                      <a:invGamma/>
                    </a:srgbClr>
                  </a:gs>
                </a:gsLst>
                <a:lin ang="27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E1B-4B4A-B567-FF7FF7E48A22}"/>
              </c:ext>
            </c:extLst>
          </c:dPt>
          <c:dPt>
            <c:idx val="2"/>
            <c:bubble3D val="0"/>
            <c:spPr>
              <a:solidFill>
                <a:srgbClr val="CCFF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E1B-4B4A-B567-FF7FF7E48A22}"/>
              </c:ext>
            </c:extLst>
          </c:dPt>
          <c:dPt>
            <c:idx val="3"/>
            <c:bubble3D val="0"/>
            <c:spPr>
              <a:solidFill>
                <a:srgbClr val="99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E1B-4B4A-B567-FF7FF7E48A22}"/>
              </c:ext>
            </c:extLst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E1B-4B4A-B567-FF7FF7E48A22}"/>
              </c:ext>
            </c:extLst>
          </c:dPt>
          <c:dPt>
            <c:idx val="5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E1B-4B4A-B567-FF7FF7E48A22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EE1B-4B4A-B567-FF7FF7E48A22}"/>
              </c:ext>
            </c:extLst>
          </c:dPt>
          <c:dLbls>
            <c:dLbl>
              <c:idx val="0"/>
              <c:layout>
                <c:manualLayout>
                  <c:x val="6.5872135830928644E-2"/>
                  <c:y val="6.203659667346941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1B-4B4A-B567-FF7FF7E48A22}"/>
                </c:ext>
              </c:extLst>
            </c:dLbl>
            <c:dLbl>
              <c:idx val="1"/>
              <c:layout>
                <c:manualLayout>
                  <c:x val="-4.2939519778072852E-2"/>
                  <c:y val="-5.844269466316710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1B-4B4A-B567-FF7FF7E48A22}"/>
                </c:ext>
              </c:extLst>
            </c:dLbl>
            <c:dLbl>
              <c:idx val="2"/>
              <c:layout>
                <c:manualLayout>
                  <c:x val="-0.12971410093281321"/>
                  <c:y val="-0.1426202677814020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1B-4B4A-B567-FF7FF7E48A22}"/>
                </c:ext>
              </c:extLst>
            </c:dLbl>
            <c:dLbl>
              <c:idx val="3"/>
              <c:layout>
                <c:manualLayout>
                  <c:x val="-5.8983699622766408E-2"/>
                  <c:y val="-0.190428011494104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1B-4B4A-B567-FF7FF7E48A22}"/>
                </c:ext>
              </c:extLst>
            </c:dLbl>
            <c:dLbl>
              <c:idx val="4"/>
              <c:layout>
                <c:manualLayout>
                  <c:x val="-1.3725601834170063E-2"/>
                  <c:y val="-0.1836136006068870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1B-4B4A-B567-FF7FF7E48A22}"/>
                </c:ext>
              </c:extLst>
            </c:dLbl>
            <c:dLbl>
              <c:idx val="5"/>
              <c:layout>
                <c:manualLayout>
                  <c:x val="5.5835070618405237E-2"/>
                  <c:y val="-0.200659086678823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E1B-4B4A-B567-FF7FF7E48A22}"/>
                </c:ext>
              </c:extLst>
            </c:dLbl>
            <c:dLbl>
              <c:idx val="6"/>
              <c:layout>
                <c:manualLayout>
                  <c:x val="9.4376381910724949E-2"/>
                  <c:y val="-0.104000777417927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E1B-4B4A-B567-FF7FF7E48A2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iedzivotaji!$A$797:$A$803</c:f>
              <c:strCache>
                <c:ptCount val="7"/>
                <c:pt idx="0">
                  <c:v>latvieši</c:v>
                </c:pt>
                <c:pt idx="1">
                  <c:v>krievi</c:v>
                </c:pt>
                <c:pt idx="2">
                  <c:v>baltkrievi</c:v>
                </c:pt>
                <c:pt idx="3">
                  <c:v>ukraiņi</c:v>
                </c:pt>
                <c:pt idx="4">
                  <c:v>lietuvieši</c:v>
                </c:pt>
                <c:pt idx="5">
                  <c:v>poļi</c:v>
                </c:pt>
                <c:pt idx="6">
                  <c:v>pārējie</c:v>
                </c:pt>
              </c:strCache>
            </c:strRef>
          </c:cat>
          <c:val>
            <c:numRef>
              <c:f>iedzivotaji!$B$797:$B$803</c:f>
              <c:numCache>
                <c:formatCode>General</c:formatCode>
                <c:ptCount val="7"/>
                <c:pt idx="0" formatCode="0.0">
                  <c:v>59.6</c:v>
                </c:pt>
                <c:pt idx="1">
                  <c:v>26.6</c:v>
                </c:pt>
                <c:pt idx="2" formatCode="0.0">
                  <c:v>2.9</c:v>
                </c:pt>
                <c:pt idx="3">
                  <c:v>4.7</c:v>
                </c:pt>
                <c:pt idx="4">
                  <c:v>2.7</c:v>
                </c:pt>
                <c:pt idx="5">
                  <c:v>0.9</c:v>
                </c:pt>
                <c:pt idx="6" formatCode="0.0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E1B-4B4A-B567-FF7FF7E48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Demogrāfiskā slodze Liepājā (bērnu un pensijas vecuma iedzīvotāju skaits uz 1000 darbspējīgiem iedzīvotājiem)</a:t>
            </a:r>
          </a:p>
        </c:rich>
      </c:tx>
      <c:layout>
        <c:manualLayout>
          <c:xMode val="edge"/>
          <c:yMode val="edge"/>
          <c:x val="0.27141727502641405"/>
          <c:y val="1.0615582774375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14822464131878"/>
          <c:y val="9.9399241761446488E-2"/>
          <c:w val="0.64068375332864813"/>
          <c:h val="0.675163555944395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iedzivotaji!$B$100</c:f>
              <c:strCache>
                <c:ptCount val="1"/>
                <c:pt idx="0">
                  <c:v>demogrāfiskā slodze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iedzivotaji!$A$101:$A$128</c:f>
              <c:numCache>
                <c:formatCode>General</c:formatCod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iedzivotaji!$B$101:$B$128</c:f>
              <c:numCache>
                <c:formatCode>0</c:formatCode>
                <c:ptCount val="12"/>
                <c:pt idx="0">
                  <c:v>707</c:v>
                </c:pt>
                <c:pt idx="1">
                  <c:v>659</c:v>
                </c:pt>
                <c:pt idx="2" formatCode="General">
                  <c:v>575</c:v>
                </c:pt>
                <c:pt idx="3" formatCode="General">
                  <c:v>599</c:v>
                </c:pt>
                <c:pt idx="4" formatCode="General">
                  <c:v>694</c:v>
                </c:pt>
                <c:pt idx="5" formatCode="General">
                  <c:v>680</c:v>
                </c:pt>
                <c:pt idx="6" formatCode="General">
                  <c:v>686</c:v>
                </c:pt>
                <c:pt idx="7" formatCode="General">
                  <c:v>690</c:v>
                </c:pt>
                <c:pt idx="8" formatCode="General">
                  <c:v>699</c:v>
                </c:pt>
                <c:pt idx="9" formatCode="General">
                  <c:v>665</c:v>
                </c:pt>
                <c:pt idx="10" formatCode="General">
                  <c:v>662</c:v>
                </c:pt>
                <c:pt idx="11" formatCode="General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C-446A-9C15-D91E6E162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5845232"/>
        <c:axId val="-385846320"/>
      </c:barChart>
      <c:lineChart>
        <c:grouping val="standard"/>
        <c:varyColors val="0"/>
        <c:ser>
          <c:idx val="1"/>
          <c:order val="1"/>
          <c:tx>
            <c:strRef>
              <c:f>iedzivotaji!$C$100</c:f>
              <c:strCache>
                <c:ptCount val="1"/>
                <c:pt idx="0">
                  <c:v>iedzīvotāji līdz darbspējas vecumam  (uz 1000 darbspējigiem iedzīvotājiem)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  <a:effectLst/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92D05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iedzivotaji!$A$101:$A$128</c:f>
              <c:numCache>
                <c:formatCode>General</c:formatCod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iedzivotaji!$C$101:$C$128</c:f>
              <c:numCache>
                <c:formatCode>0</c:formatCode>
                <c:ptCount val="12"/>
                <c:pt idx="0">
                  <c:v>343.06408626214335</c:v>
                </c:pt>
                <c:pt idx="1">
                  <c:v>282.75836403557742</c:v>
                </c:pt>
                <c:pt idx="2" formatCode="General">
                  <c:v>236</c:v>
                </c:pt>
                <c:pt idx="3" formatCode="General">
                  <c:v>246</c:v>
                </c:pt>
                <c:pt idx="4" formatCode="General">
                  <c:v>281</c:v>
                </c:pt>
                <c:pt idx="5" formatCode="General">
                  <c:v>287</c:v>
                </c:pt>
                <c:pt idx="6" formatCode="General">
                  <c:v>289</c:v>
                </c:pt>
                <c:pt idx="7" formatCode="General">
                  <c:v>291</c:v>
                </c:pt>
                <c:pt idx="8" formatCode="General">
                  <c:v>294</c:v>
                </c:pt>
                <c:pt idx="9" formatCode="General">
                  <c:v>284</c:v>
                </c:pt>
                <c:pt idx="10" formatCode="General">
                  <c:v>283</c:v>
                </c:pt>
                <c:pt idx="11" formatCode="General">
                  <c:v>282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CBC-446A-9C15-D91E6E162264}"/>
            </c:ext>
          </c:extLst>
        </c:ser>
        <c:ser>
          <c:idx val="2"/>
          <c:order val="2"/>
          <c:tx>
            <c:strRef>
              <c:f>iedzivotaji!$D$100</c:f>
              <c:strCache>
                <c:ptCount val="1"/>
                <c:pt idx="0">
                  <c:v>iedzīvotāji virs darbspējas vecuma (uz 1000 darbspējigiem iedzīvotājiem)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iedzivotaji!$A$101:$A$128</c:f>
              <c:numCache>
                <c:formatCode>General</c:formatCod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iedzivotaji!$D$101:$D$128</c:f>
              <c:numCache>
                <c:formatCode>0</c:formatCode>
                <c:ptCount val="12"/>
                <c:pt idx="0">
                  <c:v>363.93421833409627</c:v>
                </c:pt>
                <c:pt idx="1">
                  <c:v>375.83268207361095</c:v>
                </c:pt>
                <c:pt idx="2" formatCode="General">
                  <c:v>339</c:v>
                </c:pt>
                <c:pt idx="3" formatCode="General">
                  <c:v>353</c:v>
                </c:pt>
                <c:pt idx="4" formatCode="General">
                  <c:v>413</c:v>
                </c:pt>
                <c:pt idx="5" formatCode="General">
                  <c:v>393</c:v>
                </c:pt>
                <c:pt idx="6" formatCode="General">
                  <c:v>397</c:v>
                </c:pt>
                <c:pt idx="7" formatCode="General">
                  <c:v>399</c:v>
                </c:pt>
                <c:pt idx="8" formatCode="General">
                  <c:v>405</c:v>
                </c:pt>
                <c:pt idx="9" formatCode="General">
                  <c:v>381</c:v>
                </c:pt>
                <c:pt idx="10" formatCode="General">
                  <c:v>379</c:v>
                </c:pt>
                <c:pt idx="11" formatCode="General">
                  <c:v>380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CBC-446A-9C15-D91E6E162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5845232"/>
        <c:axId val="-385846320"/>
      </c:lineChart>
      <c:catAx>
        <c:axId val="-385845232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85846320"/>
        <c:crosses val="autoZero"/>
        <c:auto val="1"/>
        <c:lblAlgn val="ctr"/>
        <c:lblOffset val="100"/>
        <c:tickMarkSkip val="1"/>
        <c:noMultiLvlLbl val="0"/>
      </c:catAx>
      <c:valAx>
        <c:axId val="-385846320"/>
        <c:scaling>
          <c:orientation val="minMax"/>
          <c:max val="750"/>
          <c:min val="150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-385845232"/>
        <c:crosses val="autoZero"/>
        <c:crossBetween val="between"/>
        <c:majorUnit val="60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iedzīvotāju vecumsastāvs (skaits)</a:t>
            </a:r>
          </a:p>
        </c:rich>
      </c:tx>
      <c:layout>
        <c:manualLayout>
          <c:xMode val="edge"/>
          <c:yMode val="edge"/>
          <c:x val="0.41157239960389569"/>
          <c:y val="9.02527075812274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8828758714837"/>
          <c:y val="5.7761732851985562E-2"/>
          <c:w val="0.83842839452932805"/>
          <c:h val="0.60649819494584833"/>
        </c:manualLayout>
      </c:layout>
      <c:lineChart>
        <c:grouping val="standard"/>
        <c:varyColors val="0"/>
        <c:ser>
          <c:idx val="0"/>
          <c:order val="0"/>
          <c:tx>
            <c:strRef>
              <c:f>iedzivotaji!$B$1063</c:f>
              <c:strCache>
                <c:ptCount val="1"/>
                <c:pt idx="0">
                  <c:v>0-10 gadi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iedzivotaji!$A$1064:$A$1084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iedzivotaji!$B$1064:$B$1084</c:f>
              <c:numCache>
                <c:formatCode>General</c:formatCode>
                <c:ptCount val="12"/>
                <c:pt idx="0">
                  <c:v>14425</c:v>
                </c:pt>
                <c:pt idx="1">
                  <c:v>10167</c:v>
                </c:pt>
                <c:pt idx="2">
                  <c:v>8886</c:v>
                </c:pt>
                <c:pt idx="3" formatCode="0">
                  <c:v>9283</c:v>
                </c:pt>
                <c:pt idx="4">
                  <c:v>8760</c:v>
                </c:pt>
                <c:pt idx="5">
                  <c:v>8725</c:v>
                </c:pt>
                <c:pt idx="6">
                  <c:v>8742</c:v>
                </c:pt>
                <c:pt idx="7">
                  <c:v>8701</c:v>
                </c:pt>
                <c:pt idx="8">
                  <c:v>8625</c:v>
                </c:pt>
                <c:pt idx="9">
                  <c:v>8431</c:v>
                </c:pt>
                <c:pt idx="10">
                  <c:v>8412</c:v>
                </c:pt>
                <c:pt idx="11">
                  <c:v>8351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C4B-4195-ACB6-4507D53E382F}"/>
            </c:ext>
          </c:extLst>
        </c:ser>
        <c:ser>
          <c:idx val="1"/>
          <c:order val="1"/>
          <c:tx>
            <c:strRef>
              <c:f>iedzivotaji!$C$1063</c:f>
              <c:strCache>
                <c:ptCount val="1"/>
                <c:pt idx="0">
                  <c:v>11-20 gadi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iedzivotaji!$A$1064:$A$1084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iedzivotaji!$C$1064:$C$1084</c:f>
              <c:numCache>
                <c:formatCode>General</c:formatCode>
                <c:ptCount val="12"/>
                <c:pt idx="0">
                  <c:v>12521</c:v>
                </c:pt>
                <c:pt idx="1">
                  <c:v>13167</c:v>
                </c:pt>
                <c:pt idx="2">
                  <c:v>11970</c:v>
                </c:pt>
                <c:pt idx="3" formatCode="0">
                  <c:v>8896</c:v>
                </c:pt>
                <c:pt idx="4">
                  <c:v>7076</c:v>
                </c:pt>
                <c:pt idx="5">
                  <c:v>7126</c:v>
                </c:pt>
                <c:pt idx="6">
                  <c:v>7267</c:v>
                </c:pt>
                <c:pt idx="7">
                  <c:v>7469</c:v>
                </c:pt>
                <c:pt idx="8">
                  <c:v>7657</c:v>
                </c:pt>
                <c:pt idx="9">
                  <c:v>7688</c:v>
                </c:pt>
                <c:pt idx="10">
                  <c:v>7570</c:v>
                </c:pt>
                <c:pt idx="11">
                  <c:v>7701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C4B-4195-ACB6-4507D53E382F}"/>
            </c:ext>
          </c:extLst>
        </c:ser>
        <c:ser>
          <c:idx val="2"/>
          <c:order val="2"/>
          <c:tx>
            <c:strRef>
              <c:f>iedzivotaji!$D$1063</c:f>
              <c:strCache>
                <c:ptCount val="1"/>
                <c:pt idx="0">
                  <c:v>21-30 gadi</c:v>
                </c:pt>
              </c:strCache>
            </c:strRef>
          </c:tx>
          <c:spPr>
            <a:ln w="12700">
              <a:solidFill>
                <a:srgbClr val="D7C2AD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D7C2AD"/>
              </a:solidFill>
              <a:ln>
                <a:solidFill>
                  <a:srgbClr val="D7C2AD"/>
                </a:solidFill>
                <a:prstDash val="solid"/>
              </a:ln>
            </c:spPr>
          </c:marker>
          <c:cat>
            <c:strRef>
              <c:f>iedzivotaji!$A$1064:$A$1084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iedzivotaji!$D$1064:$D$1084</c:f>
              <c:numCache>
                <c:formatCode>General</c:formatCode>
                <c:ptCount val="12"/>
                <c:pt idx="0">
                  <c:v>13634</c:v>
                </c:pt>
                <c:pt idx="1">
                  <c:v>12316</c:v>
                </c:pt>
                <c:pt idx="2">
                  <c:v>12303</c:v>
                </c:pt>
                <c:pt idx="3" formatCode="0">
                  <c:v>11311</c:v>
                </c:pt>
                <c:pt idx="4">
                  <c:v>8724</c:v>
                </c:pt>
                <c:pt idx="5">
                  <c:v>8262</c:v>
                </c:pt>
                <c:pt idx="6">
                  <c:v>8050</c:v>
                </c:pt>
                <c:pt idx="7">
                  <c:v>7783</c:v>
                </c:pt>
                <c:pt idx="8">
                  <c:v>7382</c:v>
                </c:pt>
                <c:pt idx="9">
                  <c:v>7148</c:v>
                </c:pt>
                <c:pt idx="10">
                  <c:v>6965</c:v>
                </c:pt>
                <c:pt idx="11">
                  <c:v>6661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C4B-4195-ACB6-4507D53E382F}"/>
            </c:ext>
          </c:extLst>
        </c:ser>
        <c:ser>
          <c:idx val="3"/>
          <c:order val="3"/>
          <c:tx>
            <c:strRef>
              <c:f>iedzivotaji!$E$1063</c:f>
              <c:strCache>
                <c:ptCount val="1"/>
                <c:pt idx="0">
                  <c:v>31-40 gadi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iedzivotaji!$A$1064:$A$1084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iedzivotaji!$E$1064:$E$1084</c:f>
              <c:numCache>
                <c:formatCode>General</c:formatCode>
                <c:ptCount val="12"/>
                <c:pt idx="0">
                  <c:v>13901</c:v>
                </c:pt>
                <c:pt idx="1">
                  <c:v>13130</c:v>
                </c:pt>
                <c:pt idx="2">
                  <c:v>11918</c:v>
                </c:pt>
                <c:pt idx="3" formatCode="0">
                  <c:v>10669</c:v>
                </c:pt>
                <c:pt idx="4">
                  <c:v>8724</c:v>
                </c:pt>
                <c:pt idx="5">
                  <c:v>8541</c:v>
                </c:pt>
                <c:pt idx="6">
                  <c:v>8481</c:v>
                </c:pt>
                <c:pt idx="7">
                  <c:v>8460</c:v>
                </c:pt>
                <c:pt idx="8">
                  <c:v>8564</c:v>
                </c:pt>
                <c:pt idx="9">
                  <c:v>8685</c:v>
                </c:pt>
                <c:pt idx="10">
                  <c:v>8715</c:v>
                </c:pt>
                <c:pt idx="11">
                  <c:v>8844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C4B-4195-ACB6-4507D53E382F}"/>
            </c:ext>
          </c:extLst>
        </c:ser>
        <c:ser>
          <c:idx val="4"/>
          <c:order val="4"/>
          <c:tx>
            <c:strRef>
              <c:f>iedzivotaji!$F$1063</c:f>
              <c:strCache>
                <c:ptCount val="1"/>
                <c:pt idx="0">
                  <c:v>41-50 gadi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iedzivotaji!$A$1064:$A$1084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iedzivotaji!$F$1064:$F$1084</c:f>
              <c:numCache>
                <c:formatCode>General</c:formatCode>
                <c:ptCount val="12"/>
                <c:pt idx="0">
                  <c:v>12038</c:v>
                </c:pt>
                <c:pt idx="1">
                  <c:v>12077</c:v>
                </c:pt>
                <c:pt idx="2">
                  <c:v>12379</c:v>
                </c:pt>
                <c:pt idx="3" formatCode="0">
                  <c:v>11126</c:v>
                </c:pt>
                <c:pt idx="4">
                  <c:v>9430</c:v>
                </c:pt>
                <c:pt idx="5">
                  <c:v>9268</c:v>
                </c:pt>
                <c:pt idx="6">
                  <c:v>9173</c:v>
                </c:pt>
                <c:pt idx="7">
                  <c:v>9126</c:v>
                </c:pt>
                <c:pt idx="8">
                  <c:v>8898</c:v>
                </c:pt>
                <c:pt idx="9">
                  <c:v>8726</c:v>
                </c:pt>
                <c:pt idx="10">
                  <c:v>8647</c:v>
                </c:pt>
                <c:pt idx="11">
                  <c:v>8544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3C4B-4195-ACB6-4507D53E382F}"/>
            </c:ext>
          </c:extLst>
        </c:ser>
        <c:ser>
          <c:idx val="5"/>
          <c:order val="5"/>
          <c:tx>
            <c:strRef>
              <c:f>iedzivotaji!$G$1063</c:f>
              <c:strCache>
                <c:ptCount val="1"/>
                <c:pt idx="0">
                  <c:v>51-60 gadi</c:v>
                </c:pt>
              </c:strCache>
            </c:strRef>
          </c:tx>
          <c:spPr>
            <a:ln w="12700">
              <a:solidFill>
                <a:srgbClr val="C200C2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C200C2"/>
              </a:solidFill>
              <a:ln>
                <a:solidFill>
                  <a:srgbClr val="C200C2"/>
                </a:solidFill>
                <a:prstDash val="solid"/>
              </a:ln>
            </c:spPr>
          </c:marker>
          <c:cat>
            <c:strRef>
              <c:f>iedzivotaji!$A$1064:$A$1084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iedzivotaji!$G$1064:$G$1084</c:f>
              <c:numCache>
                <c:formatCode>General</c:formatCode>
                <c:ptCount val="12"/>
                <c:pt idx="0">
                  <c:v>13437</c:v>
                </c:pt>
                <c:pt idx="1">
                  <c:v>11180</c:v>
                </c:pt>
                <c:pt idx="2">
                  <c:v>10142</c:v>
                </c:pt>
                <c:pt idx="3" formatCode="0">
                  <c:v>9765</c:v>
                </c:pt>
                <c:pt idx="4">
                  <c:v>9730</c:v>
                </c:pt>
                <c:pt idx="5">
                  <c:v>9541</c:v>
                </c:pt>
                <c:pt idx="6">
                  <c:v>9431</c:v>
                </c:pt>
                <c:pt idx="7">
                  <c:v>9417</c:v>
                </c:pt>
                <c:pt idx="8">
                  <c:v>9345</c:v>
                </c:pt>
                <c:pt idx="9">
                  <c:v>9159</c:v>
                </c:pt>
                <c:pt idx="10">
                  <c:v>8984</c:v>
                </c:pt>
                <c:pt idx="11">
                  <c:v>8833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3C4B-4195-ACB6-4507D53E382F}"/>
            </c:ext>
          </c:extLst>
        </c:ser>
        <c:ser>
          <c:idx val="6"/>
          <c:order val="6"/>
          <c:tx>
            <c:strRef>
              <c:f>iedzivotaji!$H$1063</c:f>
              <c:strCache>
                <c:ptCount val="1"/>
                <c:pt idx="0">
                  <c:v>61-69 gadi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iedzivotaji!$A$1064:$A$1084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iedzivotaji!$H$1064:$H$1084</c:f>
              <c:numCache>
                <c:formatCode>General</c:formatCode>
                <c:ptCount val="12"/>
                <c:pt idx="0">
                  <c:v>9485</c:v>
                </c:pt>
                <c:pt idx="1">
                  <c:v>9357</c:v>
                </c:pt>
                <c:pt idx="2">
                  <c:v>9085</c:v>
                </c:pt>
                <c:pt idx="3" formatCode="0">
                  <c:v>8504</c:v>
                </c:pt>
                <c:pt idx="4">
                  <c:v>7329</c:v>
                </c:pt>
                <c:pt idx="5">
                  <c:v>7999</c:v>
                </c:pt>
                <c:pt idx="6">
                  <c:v>7460</c:v>
                </c:pt>
                <c:pt idx="7">
                  <c:v>8165</c:v>
                </c:pt>
                <c:pt idx="8">
                  <c:v>8145</c:v>
                </c:pt>
                <c:pt idx="9">
                  <c:v>7403</c:v>
                </c:pt>
                <c:pt idx="10">
                  <c:v>7510</c:v>
                </c:pt>
                <c:pt idx="11">
                  <c:v>7567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3C4B-4195-ACB6-4507D53E382F}"/>
            </c:ext>
          </c:extLst>
        </c:ser>
        <c:ser>
          <c:idx val="7"/>
          <c:order val="7"/>
          <c:tx>
            <c:strRef>
              <c:f>iedzivotaji!$I$1063</c:f>
              <c:strCache>
                <c:ptCount val="1"/>
                <c:pt idx="0">
                  <c:v>70 gadi un vairāk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iedzivotaji!$A$1064:$A$1084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iedzivotaji!$I$1064:$I$1084</c:f>
              <c:numCache>
                <c:formatCode>General</c:formatCode>
                <c:ptCount val="12"/>
                <c:pt idx="0">
                  <c:v>6853</c:v>
                </c:pt>
                <c:pt idx="1">
                  <c:v>8247</c:v>
                </c:pt>
                <c:pt idx="2">
                  <c:v>9232</c:v>
                </c:pt>
                <c:pt idx="3" formatCode="0">
                  <c:v>9359</c:v>
                </c:pt>
                <c:pt idx="4">
                  <c:v>10726</c:v>
                </c:pt>
                <c:pt idx="5">
                  <c:v>9981</c:v>
                </c:pt>
                <c:pt idx="6">
                  <c:v>10576</c:v>
                </c:pt>
                <c:pt idx="7">
                  <c:v>9824</c:v>
                </c:pt>
                <c:pt idx="8">
                  <c:v>9919</c:v>
                </c:pt>
                <c:pt idx="9">
                  <c:v>10724</c:v>
                </c:pt>
                <c:pt idx="10">
                  <c:v>10557</c:v>
                </c:pt>
                <c:pt idx="11">
                  <c:v>10587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3C4B-4195-ACB6-4507D53E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3970768"/>
        <c:axId val="-363968592"/>
      </c:lineChart>
      <c:catAx>
        <c:axId val="-363970768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63968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63968592"/>
        <c:scaling>
          <c:orientation val="minMax"/>
          <c:max val="14500"/>
          <c:min val="6400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63970768"/>
        <c:crosses val="autoZero"/>
        <c:crossBetween val="between"/>
        <c:majorUnit val="810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līdz darbspējas vecumam īpatsvars (% no iedzīvotāju kopskaita) </a:t>
            </a:r>
          </a:p>
        </c:rich>
      </c:tx>
      <c:layout>
        <c:manualLayout>
          <c:xMode val="edge"/>
          <c:yMode val="edge"/>
          <c:x val="0.28400445834681626"/>
          <c:y val="9.057923103123560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04156329773847"/>
          <c:y val="6.2562759523768496E-2"/>
          <c:w val="0.88574584602077133"/>
          <c:h val="0.5353060298534893"/>
        </c:manualLayout>
      </c:layout>
      <c:lineChart>
        <c:grouping val="standard"/>
        <c:varyColors val="0"/>
        <c:ser>
          <c:idx val="0"/>
          <c:order val="0"/>
          <c:tx>
            <c:strRef>
              <c:f>iedzivotaji!$B$1021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iedzivotaji!$A$1022:$A$1045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iedzivotaji!$B$1022:$B$1045</c:f>
              <c:numCache>
                <c:formatCode>0.0</c:formatCode>
                <c:ptCount val="12"/>
                <c:pt idx="0">
                  <c:v>19.682810613752469</c:v>
                </c:pt>
                <c:pt idx="1">
                  <c:v>17.275839756970345</c:v>
                </c:pt>
                <c:pt idx="2">
                  <c:v>14.318331379462126</c:v>
                </c:pt>
                <c:pt idx="3">
                  <c:v>14.2</c:v>
                </c:pt>
                <c:pt idx="4">
                  <c:v>15.25</c:v>
                </c:pt>
                <c:pt idx="5" formatCode="General">
                  <c:v>15.6</c:v>
                </c:pt>
                <c:pt idx="6" formatCode="General">
                  <c:v>15.8</c:v>
                </c:pt>
                <c:pt idx="7" formatCode="General">
                  <c:v>15.9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15.957287488953842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EF8-4ED0-9023-F987B770875F}"/>
            </c:ext>
          </c:extLst>
        </c:ser>
        <c:ser>
          <c:idx val="1"/>
          <c:order val="1"/>
          <c:tx>
            <c:strRef>
              <c:f>iedzivotaji!$C$1021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iedzivotaji!$A$1022:$A$1045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iedzivotaji!$C$1022:$C$1045</c:f>
              <c:numCache>
                <c:formatCode>0.0</c:formatCode>
                <c:ptCount val="12"/>
                <c:pt idx="0">
                  <c:v>16.851984493798003</c:v>
                </c:pt>
                <c:pt idx="1">
                  <c:v>14.368547365204309</c:v>
                </c:pt>
                <c:pt idx="2">
                  <c:v>12.359774484660065</c:v>
                </c:pt>
                <c:pt idx="3">
                  <c:v>12.9</c:v>
                </c:pt>
                <c:pt idx="4">
                  <c:v>14.840999999999999</c:v>
                </c:pt>
                <c:pt idx="5" formatCode="General">
                  <c:v>15.2</c:v>
                </c:pt>
                <c:pt idx="6" formatCode="General">
                  <c:v>15.4</c:v>
                </c:pt>
                <c:pt idx="7" formatCode="General">
                  <c:v>15.5</c:v>
                </c:pt>
                <c:pt idx="8">
                  <c:v>15.6</c:v>
                </c:pt>
                <c:pt idx="9" formatCode="General">
                  <c:v>15.4</c:v>
                </c:pt>
                <c:pt idx="10">
                  <c:v>15.3</c:v>
                </c:pt>
                <c:pt idx="11">
                  <c:v>15.156959354475633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EF8-4ED0-9023-F987B770875F}"/>
            </c:ext>
          </c:extLst>
        </c:ser>
        <c:ser>
          <c:idx val="2"/>
          <c:order val="2"/>
          <c:tx>
            <c:strRef>
              <c:f>iedzivotaji!$D$1021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D7C2AD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D7C2AD"/>
              </a:solidFill>
              <a:ln>
                <a:solidFill>
                  <a:srgbClr val="D7C2AD"/>
                </a:solidFill>
                <a:prstDash val="solid"/>
              </a:ln>
            </c:spPr>
          </c:marker>
          <c:cat>
            <c:strRef>
              <c:f>iedzivotaji!$A$1022:$A$1045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iedzivotaji!$D$1022:$D$1045</c:f>
              <c:numCache>
                <c:formatCode>0.0</c:formatCode>
                <c:ptCount val="12"/>
                <c:pt idx="0">
                  <c:v>17.866362946089595</c:v>
                </c:pt>
                <c:pt idx="1">
                  <c:v>15.792378932980522</c:v>
                </c:pt>
                <c:pt idx="2">
                  <c:v>12.387424416799108</c:v>
                </c:pt>
                <c:pt idx="3">
                  <c:v>12.8</c:v>
                </c:pt>
                <c:pt idx="4">
                  <c:v>14.362</c:v>
                </c:pt>
                <c:pt idx="5" formatCode="General">
                  <c:v>14.7</c:v>
                </c:pt>
                <c:pt idx="6" formatCode="General">
                  <c:v>15.1</c:v>
                </c:pt>
                <c:pt idx="7" formatCode="General">
                  <c:v>15</c:v>
                </c:pt>
                <c:pt idx="8">
                  <c:v>15.1</c:v>
                </c:pt>
                <c:pt idx="9" formatCode="General">
                  <c:v>14.7</c:v>
                </c:pt>
                <c:pt idx="10">
                  <c:v>14.6</c:v>
                </c:pt>
                <c:pt idx="11">
                  <c:v>14.592263792010145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EF8-4ED0-9023-F987B770875F}"/>
            </c:ext>
          </c:extLst>
        </c:ser>
        <c:ser>
          <c:idx val="3"/>
          <c:order val="3"/>
          <c:tx>
            <c:strRef>
              <c:f>iedzivotaji!$E$1021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iedzivotaji!$A$1022:$A$1045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iedzivotaji!$E$1022:$E$1045</c:f>
              <c:numCache>
                <c:formatCode>0.0</c:formatCode>
                <c:ptCount val="12"/>
                <c:pt idx="0">
                  <c:v>19.032653578928084</c:v>
                </c:pt>
                <c:pt idx="1">
                  <c:v>16.607044362146404</c:v>
                </c:pt>
                <c:pt idx="2">
                  <c:v>14.918213869596137</c:v>
                </c:pt>
                <c:pt idx="3">
                  <c:v>15</c:v>
                </c:pt>
                <c:pt idx="4">
                  <c:v>17.161999999999999</c:v>
                </c:pt>
                <c:pt idx="5" formatCode="General">
                  <c:v>17.7</c:v>
                </c:pt>
                <c:pt idx="6" formatCode="General">
                  <c:v>18.100000000000001</c:v>
                </c:pt>
                <c:pt idx="7" formatCode="General">
                  <c:v>18.2</c:v>
                </c:pt>
                <c:pt idx="8">
                  <c:v>18.399999999999999</c:v>
                </c:pt>
                <c:pt idx="9" formatCode="General">
                  <c:v>18.2</c:v>
                </c:pt>
                <c:pt idx="10">
                  <c:v>18.399999999999999</c:v>
                </c:pt>
                <c:pt idx="11">
                  <c:v>18.22342986359326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EF8-4ED0-9023-F987B770875F}"/>
            </c:ext>
          </c:extLst>
        </c:ser>
        <c:ser>
          <c:idx val="8"/>
          <c:order val="4"/>
          <c:tx>
            <c:strRef>
              <c:f>iedzivotaji!$F$1021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plus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iedzivotaji!$A$1022:$A$1045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iedzivotaji!$F$1022:$F$1045</c:f>
              <c:numCache>
                <c:formatCode>General</c:formatCode>
                <c:ptCount val="12"/>
                <c:pt idx="4" formatCode="0.0">
                  <c:v>15.231999999999999</c:v>
                </c:pt>
                <c:pt idx="5">
                  <c:v>15.5</c:v>
                </c:pt>
                <c:pt idx="6">
                  <c:v>15.9</c:v>
                </c:pt>
                <c:pt idx="7">
                  <c:v>16.2</c:v>
                </c:pt>
                <c:pt idx="8" formatCode="0.0">
                  <c:v>16.399999999999999</c:v>
                </c:pt>
                <c:pt idx="9">
                  <c:v>16.600000000000001</c:v>
                </c:pt>
                <c:pt idx="10" formatCode="0.0">
                  <c:v>16.3</c:v>
                </c:pt>
                <c:pt idx="11" formatCode="0.0">
                  <c:v>16.173726441500278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5EF8-4ED0-9023-F987B770875F}"/>
            </c:ext>
          </c:extLst>
        </c:ser>
        <c:ser>
          <c:idx val="4"/>
          <c:order val="5"/>
          <c:tx>
            <c:strRef>
              <c:f>iedzivotaji!$G$1021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iedzivotaji!$A$1022:$A$1045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iedzivotaji!$G$1022:$G$1045</c:f>
              <c:numCache>
                <c:formatCode>0.0</c:formatCode>
                <c:ptCount val="12"/>
                <c:pt idx="0">
                  <c:v>17.841768075658447</c:v>
                </c:pt>
                <c:pt idx="1">
                  <c:v>15.804366124035171</c:v>
                </c:pt>
                <c:pt idx="2">
                  <c:v>13.283694831121183</c:v>
                </c:pt>
                <c:pt idx="3">
                  <c:v>14</c:v>
                </c:pt>
                <c:pt idx="4">
                  <c:v>14.358000000000001</c:v>
                </c:pt>
                <c:pt idx="5" formatCode="General">
                  <c:v>14.5</c:v>
                </c:pt>
                <c:pt idx="6" formatCode="General">
                  <c:v>14.4</c:v>
                </c:pt>
                <c:pt idx="7" formatCode="General">
                  <c:v>14.4</c:v>
                </c:pt>
                <c:pt idx="8">
                  <c:v>14.5</c:v>
                </c:pt>
                <c:pt idx="9" formatCode="General">
                  <c:v>15.2</c:v>
                </c:pt>
                <c:pt idx="10">
                  <c:v>15.2</c:v>
                </c:pt>
                <c:pt idx="11">
                  <c:v>15.092458657492474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5EF8-4ED0-9023-F987B770875F}"/>
            </c:ext>
          </c:extLst>
        </c:ser>
        <c:ser>
          <c:idx val="5"/>
          <c:order val="6"/>
          <c:tx>
            <c:strRef>
              <c:f>iedzivotaji!$H$1021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iedzivotaji!$A$1022:$A$1045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iedzivotaji!$H$1022:$H$1045</c:f>
              <c:numCache>
                <c:formatCode>0.0</c:formatCode>
                <c:ptCount val="12"/>
                <c:pt idx="0">
                  <c:v>19.145090872169767</c:v>
                </c:pt>
                <c:pt idx="1">
                  <c:v>17.048106264584455</c:v>
                </c:pt>
                <c:pt idx="2">
                  <c:v>15.010184484665077</c:v>
                </c:pt>
                <c:pt idx="3">
                  <c:v>15.4</c:v>
                </c:pt>
                <c:pt idx="4">
                  <c:v>16.596</c:v>
                </c:pt>
                <c:pt idx="5" formatCode="General">
                  <c:v>17.100000000000001</c:v>
                </c:pt>
                <c:pt idx="6" formatCode="General">
                  <c:v>17.100000000000001</c:v>
                </c:pt>
                <c:pt idx="7" formatCode="General">
                  <c:v>17.2</c:v>
                </c:pt>
                <c:pt idx="8">
                  <c:v>17.3</c:v>
                </c:pt>
                <c:pt idx="9" formatCode="General">
                  <c:v>17.100000000000001</c:v>
                </c:pt>
                <c:pt idx="10">
                  <c:v>17</c:v>
                </c:pt>
                <c:pt idx="11">
                  <c:v>16.947889339375152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5EF8-4ED0-9023-F987B770875F}"/>
            </c:ext>
          </c:extLst>
        </c:ser>
        <c:ser>
          <c:idx val="6"/>
          <c:order val="7"/>
          <c:tx>
            <c:strRef>
              <c:f>iedzivotaji!$I$1021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iedzivotaji!$A$1022:$A$1045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iedzivotaji!$I$1022:$I$1045</c:f>
              <c:numCache>
                <c:formatCode>0.0</c:formatCode>
                <c:ptCount val="12"/>
                <c:pt idx="0">
                  <c:v>18.521093000958775</c:v>
                </c:pt>
                <c:pt idx="1">
                  <c:v>15.294870154790839</c:v>
                </c:pt>
                <c:pt idx="2">
                  <c:v>13.232003492877805</c:v>
                </c:pt>
                <c:pt idx="3">
                  <c:v>14.2</c:v>
                </c:pt>
                <c:pt idx="4">
                  <c:v>14.458</c:v>
                </c:pt>
                <c:pt idx="5">
                  <c:v>15</c:v>
                </c:pt>
                <c:pt idx="6" formatCode="General">
                  <c:v>15.5</c:v>
                </c:pt>
                <c:pt idx="7" formatCode="General">
                  <c:v>15.7</c:v>
                </c:pt>
                <c:pt idx="8">
                  <c:v>16</c:v>
                </c:pt>
                <c:pt idx="9" formatCode="General">
                  <c:v>15.6</c:v>
                </c:pt>
                <c:pt idx="10">
                  <c:v>15.3</c:v>
                </c:pt>
                <c:pt idx="11">
                  <c:v>15.175525058761089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5EF8-4ED0-9023-F987B770875F}"/>
            </c:ext>
          </c:extLst>
        </c:ser>
        <c:ser>
          <c:idx val="9"/>
          <c:order val="8"/>
          <c:tx>
            <c:strRef>
              <c:f>iedzivotaji!$J$1021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iedzivotaji!$A$1022:$A$1045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iedzivotaji!$J$1022:$J$1045</c:f>
              <c:numCache>
                <c:formatCode>General</c:formatCode>
                <c:ptCount val="12"/>
                <c:pt idx="4" formatCode="0.0">
                  <c:v>16.350000000000001</c:v>
                </c:pt>
                <c:pt idx="5">
                  <c:v>16.8</c:v>
                </c:pt>
                <c:pt idx="6">
                  <c:v>17.2</c:v>
                </c:pt>
                <c:pt idx="7">
                  <c:v>17.600000000000001</c:v>
                </c:pt>
                <c:pt idx="8" formatCode="0.0">
                  <c:v>17.899999999999999</c:v>
                </c:pt>
                <c:pt idx="9">
                  <c:v>17.899999999999999</c:v>
                </c:pt>
                <c:pt idx="10" formatCode="0.0">
                  <c:v>18</c:v>
                </c:pt>
                <c:pt idx="11" formatCode="0.0">
                  <c:v>17.91454505202568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5EF8-4ED0-9023-F987B770875F}"/>
            </c:ext>
          </c:extLst>
        </c:ser>
        <c:ser>
          <c:idx val="7"/>
          <c:order val="9"/>
          <c:tx>
            <c:strRef>
              <c:f>iedzivotaji!$K$1021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iedzivotaji!$A$1022:$A$1045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iedzivotaji!$K$1022:$K$1045</c:f>
              <c:numCache>
                <c:formatCode>0.0</c:formatCode>
                <c:ptCount val="12"/>
                <c:pt idx="0">
                  <c:v>19.085636009503222</c:v>
                </c:pt>
                <c:pt idx="1">
                  <c:v>16.428750885046707</c:v>
                </c:pt>
                <c:pt idx="2">
                  <c:v>14.294845454960507</c:v>
                </c:pt>
                <c:pt idx="3">
                  <c:v>14.5</c:v>
                </c:pt>
                <c:pt idx="4">
                  <c:v>14.913</c:v>
                </c:pt>
                <c:pt idx="5" formatCode="General">
                  <c:v>15.1</c:v>
                </c:pt>
                <c:pt idx="6" formatCode="General">
                  <c:v>15.1</c:v>
                </c:pt>
                <c:pt idx="7" formatCode="General">
                  <c:v>15.2</c:v>
                </c:pt>
                <c:pt idx="8" formatCode="General">
                  <c:v>15.1</c:v>
                </c:pt>
                <c:pt idx="9" formatCode="General">
                  <c:v>15.2</c:v>
                </c:pt>
                <c:pt idx="10">
                  <c:v>15.1</c:v>
                </c:pt>
                <c:pt idx="11">
                  <c:v>15.075270122617457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5EF8-4ED0-9023-F987B7708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3974032"/>
        <c:axId val="-363969136"/>
      </c:lineChart>
      <c:catAx>
        <c:axId val="-363974032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6396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63969136"/>
        <c:scaling>
          <c:orientation val="minMax"/>
          <c:max val="20"/>
          <c:min val="11.5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-363974032"/>
        <c:crosses val="autoZero"/>
        <c:crossBetween val="between"/>
        <c:majorUnit val="0.5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darbspējas vecumā īpatsvars (% no iedzīvotāju kopskaita) </a:t>
            </a:r>
          </a:p>
        </c:rich>
      </c:tx>
      <c:layout>
        <c:manualLayout>
          <c:xMode val="edge"/>
          <c:yMode val="edge"/>
          <c:x val="0.30694156399848926"/>
          <c:y val="1.08892561269347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4085691474358"/>
          <c:y val="9.3151701107784063E-2"/>
          <c:w val="0.88611760593775735"/>
          <c:h val="0.45519845230613781"/>
        </c:manualLayout>
      </c:layout>
      <c:lineChart>
        <c:grouping val="standard"/>
        <c:varyColors val="0"/>
        <c:ser>
          <c:idx val="0"/>
          <c:order val="0"/>
          <c:tx>
            <c:strRef>
              <c:f>iedzivotaji!$B$981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iedzivotaji!$A$982:$A$1005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iedzivotaji!$B$982:$B$1005</c:f>
              <c:numCache>
                <c:formatCode>0.0</c:formatCode>
                <c:ptCount val="12"/>
                <c:pt idx="0">
                  <c:v>57.243710176442839</c:v>
                </c:pt>
                <c:pt idx="1">
                  <c:v>60.318891895672728</c:v>
                </c:pt>
                <c:pt idx="2">
                  <c:v>64.373504634814921</c:v>
                </c:pt>
                <c:pt idx="3">
                  <c:v>64.2</c:v>
                </c:pt>
                <c:pt idx="4">
                  <c:v>63.2</c:v>
                </c:pt>
                <c:pt idx="5" formatCode="General">
                  <c:v>63.2</c:v>
                </c:pt>
                <c:pt idx="6" formatCode="General">
                  <c:v>63.2</c:v>
                </c:pt>
                <c:pt idx="7" formatCode="General">
                  <c:v>63.2</c:v>
                </c:pt>
                <c:pt idx="8" formatCode="General">
                  <c:v>63.2</c:v>
                </c:pt>
                <c:pt idx="9" formatCode="General">
                  <c:v>61.9</c:v>
                </c:pt>
                <c:pt idx="10" formatCode="General">
                  <c:v>61.8</c:v>
                </c:pt>
                <c:pt idx="11">
                  <c:v>61.666280759295766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78A-47BC-8C00-BBFF3BB6B83B}"/>
            </c:ext>
          </c:extLst>
        </c:ser>
        <c:ser>
          <c:idx val="1"/>
          <c:order val="1"/>
          <c:tx>
            <c:strRef>
              <c:f>iedzivotaji!$C$981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iedzivotaji!$A$982:$A$1005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iedzivotaji!$C$982:$C$1005</c:f>
              <c:numCache>
                <c:formatCode>0.0</c:formatCode>
                <c:ptCount val="12"/>
                <c:pt idx="0">
                  <c:v>59.044437561402908</c:v>
                </c:pt>
                <c:pt idx="1">
                  <c:v>61.807646610975439</c:v>
                </c:pt>
                <c:pt idx="2">
                  <c:v>65.402472312246942</c:v>
                </c:pt>
                <c:pt idx="3">
                  <c:v>65</c:v>
                </c:pt>
                <c:pt idx="4">
                  <c:v>61.56</c:v>
                </c:pt>
                <c:pt idx="5" formatCode="General">
                  <c:v>62.4</c:v>
                </c:pt>
                <c:pt idx="6" formatCode="General">
                  <c:v>61.9</c:v>
                </c:pt>
                <c:pt idx="7" formatCode="General">
                  <c:v>61.4</c:v>
                </c:pt>
                <c:pt idx="8" formatCode="General">
                  <c:v>61.1</c:v>
                </c:pt>
                <c:pt idx="9" formatCode="General">
                  <c:v>61.9</c:v>
                </c:pt>
                <c:pt idx="10" formatCode="General">
                  <c:v>61.9</c:v>
                </c:pt>
                <c:pt idx="11">
                  <c:v>62.046402806285258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78A-47BC-8C00-BBFF3BB6B83B}"/>
            </c:ext>
          </c:extLst>
        </c:ser>
        <c:ser>
          <c:idx val="2"/>
          <c:order val="2"/>
          <c:tx>
            <c:strRef>
              <c:f>iedzivotaji!$D$981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D7C2AD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D7C2AD"/>
              </a:solidFill>
              <a:ln>
                <a:solidFill>
                  <a:srgbClr val="D7C2AD"/>
                </a:solidFill>
                <a:prstDash val="solid"/>
              </a:ln>
            </c:spPr>
          </c:marker>
          <c:cat>
            <c:strRef>
              <c:f>iedzivotaji!$A$982:$A$1005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iedzivotaji!$D$982:$D$1005</c:f>
              <c:numCache>
                <c:formatCode>0.0</c:formatCode>
                <c:ptCount val="12"/>
                <c:pt idx="0">
                  <c:v>60.428583480975284</c:v>
                </c:pt>
                <c:pt idx="1">
                  <c:v>62.692870473403374</c:v>
                </c:pt>
                <c:pt idx="2">
                  <c:v>66.609122960852019</c:v>
                </c:pt>
                <c:pt idx="3">
                  <c:v>65.2</c:v>
                </c:pt>
                <c:pt idx="4">
                  <c:v>60.53</c:v>
                </c:pt>
                <c:pt idx="5" formatCode="General">
                  <c:v>61.1</c:v>
                </c:pt>
                <c:pt idx="6" formatCode="General">
                  <c:v>60.2</c:v>
                </c:pt>
                <c:pt idx="7" formatCode="General">
                  <c:v>59.6</c:v>
                </c:pt>
                <c:pt idx="8" formatCode="General">
                  <c:v>59.2</c:v>
                </c:pt>
                <c:pt idx="9" formatCode="General">
                  <c:v>60.2</c:v>
                </c:pt>
                <c:pt idx="10" formatCode="General">
                  <c:v>60.2</c:v>
                </c:pt>
                <c:pt idx="11">
                  <c:v>60.073557387444524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78A-47BC-8C00-BBFF3BB6B83B}"/>
            </c:ext>
          </c:extLst>
        </c:ser>
        <c:ser>
          <c:idx val="3"/>
          <c:order val="3"/>
          <c:tx>
            <c:strRef>
              <c:f>iedzivotaji!$E$981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iedzivotaji!$A$982:$A$1005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iedzivotaji!$E$982:$E$1005</c:f>
              <c:numCache>
                <c:formatCode>0.0</c:formatCode>
                <c:ptCount val="12"/>
                <c:pt idx="0">
                  <c:v>61.206082557041597</c:v>
                </c:pt>
                <c:pt idx="1">
                  <c:v>62.032936726814285</c:v>
                </c:pt>
                <c:pt idx="2">
                  <c:v>65.554496345726093</c:v>
                </c:pt>
                <c:pt idx="3">
                  <c:v>65.099999999999994</c:v>
                </c:pt>
                <c:pt idx="4">
                  <c:v>61.14</c:v>
                </c:pt>
                <c:pt idx="5" formatCode="General">
                  <c:v>61.7</c:v>
                </c:pt>
                <c:pt idx="6" formatCode="General">
                  <c:v>61</c:v>
                </c:pt>
                <c:pt idx="7" formatCode="General">
                  <c:v>60.7</c:v>
                </c:pt>
                <c:pt idx="8" formatCode="General">
                  <c:v>60.2</c:v>
                </c:pt>
                <c:pt idx="9" formatCode="General">
                  <c:v>61.3</c:v>
                </c:pt>
                <c:pt idx="10" formatCode="General">
                  <c:v>60.9</c:v>
                </c:pt>
                <c:pt idx="11">
                  <c:v>60.826829090378574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78A-47BC-8C00-BBFF3BB6B83B}"/>
            </c:ext>
          </c:extLst>
        </c:ser>
        <c:ser>
          <c:idx val="8"/>
          <c:order val="4"/>
          <c:tx>
            <c:strRef>
              <c:f>iedzivotaji!$F$981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iedzivotaji!$A$982:$A$1005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iedzivotaji!$F$982:$F$1005</c:f>
              <c:numCache>
                <c:formatCode>General</c:formatCode>
                <c:ptCount val="12"/>
                <c:pt idx="4" formatCode="0.0">
                  <c:v>62.46</c:v>
                </c:pt>
                <c:pt idx="5">
                  <c:v>63.1</c:v>
                </c:pt>
                <c:pt idx="6">
                  <c:v>62.1</c:v>
                </c:pt>
                <c:pt idx="7">
                  <c:v>61.5</c:v>
                </c:pt>
                <c:pt idx="8">
                  <c:v>60.8</c:v>
                </c:pt>
                <c:pt idx="9">
                  <c:v>61.4</c:v>
                </c:pt>
                <c:pt idx="10">
                  <c:v>61.5</c:v>
                </c:pt>
                <c:pt idx="11" formatCode="0.0">
                  <c:v>61.4480313491323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678A-47BC-8C00-BBFF3BB6B83B}"/>
            </c:ext>
          </c:extLst>
        </c:ser>
        <c:ser>
          <c:idx val="4"/>
          <c:order val="5"/>
          <c:tx>
            <c:strRef>
              <c:f>iedzivotaji!$G$981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iedzivotaji!$A$982:$A$1005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iedzivotaji!$G$982:$G$1005</c:f>
              <c:numCache>
                <c:formatCode>0.0</c:formatCode>
                <c:ptCount val="12"/>
                <c:pt idx="0">
                  <c:v>58.404799837293652</c:v>
                </c:pt>
                <c:pt idx="1">
                  <c:v>61.066638012858391</c:v>
                </c:pt>
                <c:pt idx="2">
                  <c:v>64.828603287651532</c:v>
                </c:pt>
                <c:pt idx="3">
                  <c:v>63.4</c:v>
                </c:pt>
                <c:pt idx="4">
                  <c:v>60.87</c:v>
                </c:pt>
                <c:pt idx="5" formatCode="General">
                  <c:v>61.5</c:v>
                </c:pt>
                <c:pt idx="6" formatCode="General">
                  <c:v>61.1</c:v>
                </c:pt>
                <c:pt idx="7" formatCode="General">
                  <c:v>60.9</c:v>
                </c:pt>
                <c:pt idx="8" formatCode="General">
                  <c:v>60.5</c:v>
                </c:pt>
                <c:pt idx="9">
                  <c:v>61</c:v>
                </c:pt>
                <c:pt idx="10" formatCode="General">
                  <c:v>60.9</c:v>
                </c:pt>
                <c:pt idx="11">
                  <c:v>60.680636459595753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678A-47BC-8C00-BBFF3BB6B83B}"/>
            </c:ext>
          </c:extLst>
        </c:ser>
        <c:ser>
          <c:idx val="5"/>
          <c:order val="6"/>
          <c:tx>
            <c:strRef>
              <c:f>iedzivotaji!$H$981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iedzivotaji!$A$982:$A$1005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iedzivotaji!$H$982:$H$1005</c:f>
              <c:numCache>
                <c:formatCode>0.0</c:formatCode>
                <c:ptCount val="12"/>
                <c:pt idx="0">
                  <c:v>58.494263376992585</c:v>
                </c:pt>
                <c:pt idx="1">
                  <c:v>60.29213785675821</c:v>
                </c:pt>
                <c:pt idx="2">
                  <c:v>63.491823313740319</c:v>
                </c:pt>
                <c:pt idx="3">
                  <c:v>62.5</c:v>
                </c:pt>
                <c:pt idx="4">
                  <c:v>59.073999999999998</c:v>
                </c:pt>
                <c:pt idx="5" formatCode="General">
                  <c:v>59.5</c:v>
                </c:pt>
                <c:pt idx="6" formatCode="General">
                  <c:v>59.3</c:v>
                </c:pt>
                <c:pt idx="7" formatCode="General">
                  <c:v>59.2</c:v>
                </c:pt>
                <c:pt idx="8" formatCode="General">
                  <c:v>58.8</c:v>
                </c:pt>
                <c:pt idx="9" formatCode="General">
                  <c:v>60.1</c:v>
                </c:pt>
                <c:pt idx="10" formatCode="General">
                  <c:v>60.2</c:v>
                </c:pt>
                <c:pt idx="11">
                  <c:v>60.198545194371583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678A-47BC-8C00-BBFF3BB6B83B}"/>
            </c:ext>
          </c:extLst>
        </c:ser>
        <c:ser>
          <c:idx val="6"/>
          <c:order val="7"/>
          <c:tx>
            <c:strRef>
              <c:f>iedzivotaji!$I$981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iedzivotaji!$A$982:$A$1005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iedzivotaji!$I$982:$I$1005</c:f>
              <c:numCache>
                <c:formatCode>0.0</c:formatCode>
                <c:ptCount val="12"/>
                <c:pt idx="0">
                  <c:v>60.091083413231068</c:v>
                </c:pt>
                <c:pt idx="1">
                  <c:v>63.517973647179218</c:v>
                </c:pt>
                <c:pt idx="2">
                  <c:v>66.405610434972431</c:v>
                </c:pt>
                <c:pt idx="3">
                  <c:v>65.2</c:v>
                </c:pt>
                <c:pt idx="4">
                  <c:v>61.67</c:v>
                </c:pt>
                <c:pt idx="5">
                  <c:v>62</c:v>
                </c:pt>
                <c:pt idx="6" formatCode="General">
                  <c:v>61.3</c:v>
                </c:pt>
                <c:pt idx="7" formatCode="General">
                  <c:v>60.6</c:v>
                </c:pt>
                <c:pt idx="8" formatCode="General">
                  <c:v>59.8</c:v>
                </c:pt>
                <c:pt idx="9" formatCode="General">
                  <c:v>60.6</c:v>
                </c:pt>
                <c:pt idx="10" formatCode="General">
                  <c:v>60.7</c:v>
                </c:pt>
                <c:pt idx="11">
                  <c:v>60.277503980589884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678A-47BC-8C00-BBFF3BB6B83B}"/>
            </c:ext>
          </c:extLst>
        </c:ser>
        <c:ser>
          <c:idx val="9"/>
          <c:order val="8"/>
          <c:tx>
            <c:strRef>
              <c:f>iedzivotaji!$J$981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iedzivotaji!$A$982:$A$1005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iedzivotaji!$J$982:$J$1005</c:f>
              <c:numCache>
                <c:formatCode>General</c:formatCode>
                <c:ptCount val="12"/>
                <c:pt idx="4" formatCode="0.0">
                  <c:v>59.83</c:v>
                </c:pt>
                <c:pt idx="5">
                  <c:v>60.2</c:v>
                </c:pt>
                <c:pt idx="6">
                  <c:v>59.6</c:v>
                </c:pt>
                <c:pt idx="7">
                  <c:v>59.1</c:v>
                </c:pt>
                <c:pt idx="8">
                  <c:v>58.6</c:v>
                </c:pt>
                <c:pt idx="9">
                  <c:v>59.5</c:v>
                </c:pt>
                <c:pt idx="10">
                  <c:v>59.2</c:v>
                </c:pt>
                <c:pt idx="11" formatCode="0.0">
                  <c:v>59.074607040070845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678A-47BC-8C00-BBFF3BB6B83B}"/>
            </c:ext>
          </c:extLst>
        </c:ser>
        <c:ser>
          <c:idx val="7"/>
          <c:order val="9"/>
          <c:tx>
            <c:strRef>
              <c:f>iedzivotaji!$K$981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iedzivotaji!$A$982:$A$1005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iedzivotaji!$K$982:$K$1005</c:f>
              <c:numCache>
                <c:formatCode>0.0</c:formatCode>
                <c:ptCount val="12"/>
                <c:pt idx="0">
                  <c:v>60.916932428672332</c:v>
                </c:pt>
                <c:pt idx="1">
                  <c:v>62.161112760660529</c:v>
                </c:pt>
                <c:pt idx="2">
                  <c:v>65.059580879331605</c:v>
                </c:pt>
                <c:pt idx="3">
                  <c:v>64.3</c:v>
                </c:pt>
                <c:pt idx="4">
                  <c:v>60.19</c:v>
                </c:pt>
                <c:pt idx="5" formatCode="General">
                  <c:v>60.7</c:v>
                </c:pt>
                <c:pt idx="6" formatCode="General">
                  <c:v>60.2</c:v>
                </c:pt>
                <c:pt idx="7" formatCode="General">
                  <c:v>59.7</c:v>
                </c:pt>
                <c:pt idx="8" formatCode="General">
                  <c:v>59.2</c:v>
                </c:pt>
                <c:pt idx="9">
                  <c:v>60</c:v>
                </c:pt>
                <c:pt idx="10" formatCode="General">
                  <c:v>59.8</c:v>
                </c:pt>
                <c:pt idx="11">
                  <c:v>59.487677552506987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678A-47BC-8C00-BBFF3BB6B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3981104"/>
        <c:axId val="-363971856"/>
      </c:lineChart>
      <c:catAx>
        <c:axId val="-363981104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6397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63971856"/>
        <c:scaling>
          <c:orientation val="minMax"/>
          <c:max val="70"/>
          <c:min val="57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-363981104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virs darbspējas vecuma īpatsvars (% no iedzīvotāju kopskaita) </a:t>
            </a:r>
          </a:p>
        </c:rich>
      </c:tx>
      <c:layout>
        <c:manualLayout>
          <c:xMode val="edge"/>
          <c:yMode val="edge"/>
          <c:x val="0.2939263466383642"/>
          <c:y val="8.976698686594928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088727297066"/>
          <c:y val="7.6837299057530284E-2"/>
          <c:w val="0.88611760593775735"/>
          <c:h val="0.51519633349988803"/>
        </c:manualLayout>
      </c:layout>
      <c:lineChart>
        <c:grouping val="standard"/>
        <c:varyColors val="0"/>
        <c:ser>
          <c:idx val="0"/>
          <c:order val="0"/>
          <c:tx>
            <c:strRef>
              <c:f>iedzivotaji!$B$939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iedzivotaji!$A$940:$A$963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iedzivotaji!$B$940:$B$963</c:f>
              <c:numCache>
                <c:formatCode>0.0</c:formatCode>
                <c:ptCount val="12"/>
                <c:pt idx="0">
                  <c:v>22.202457568174729</c:v>
                </c:pt>
                <c:pt idx="1">
                  <c:v>22.405268347356934</c:v>
                </c:pt>
                <c:pt idx="2">
                  <c:v>21.308163985722938</c:v>
                </c:pt>
                <c:pt idx="3">
                  <c:v>21.6</c:v>
                </c:pt>
                <c:pt idx="4">
                  <c:v>23.225000000000001</c:v>
                </c:pt>
                <c:pt idx="5" formatCode="General">
                  <c:v>22.3</c:v>
                </c:pt>
                <c:pt idx="6" formatCode="General">
                  <c:v>22.5</c:v>
                </c:pt>
                <c:pt idx="7" formatCode="General">
                  <c:v>22.8</c:v>
                </c:pt>
                <c:pt idx="8" formatCode="General">
                  <c:v>23.1</c:v>
                </c:pt>
                <c:pt idx="9" formatCode="General">
                  <c:v>22.1</c:v>
                </c:pt>
                <c:pt idx="10" formatCode="General">
                  <c:v>22.2</c:v>
                </c:pt>
                <c:pt idx="11">
                  <c:v>22.376431751750392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BBB-426E-87FF-E7CEB0E0A79F}"/>
            </c:ext>
          </c:extLst>
        </c:ser>
        <c:ser>
          <c:idx val="1"/>
          <c:order val="1"/>
          <c:tx>
            <c:strRef>
              <c:f>iedzivotaji!$C$939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iedzivotaji!$A$940:$A$963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iedzivotaji!$C$940:$C$963</c:f>
              <c:numCache>
                <c:formatCode>0.0</c:formatCode>
                <c:ptCount val="12"/>
                <c:pt idx="0">
                  <c:v>22.814177237243925</c:v>
                </c:pt>
                <c:pt idx="1">
                  <c:v>23.82380602382025</c:v>
                </c:pt>
                <c:pt idx="2">
                  <c:v>22.237753203093</c:v>
                </c:pt>
                <c:pt idx="3">
                  <c:v>22.1</c:v>
                </c:pt>
                <c:pt idx="4">
                  <c:v>23.648</c:v>
                </c:pt>
                <c:pt idx="5" formatCode="General">
                  <c:v>22.5</c:v>
                </c:pt>
                <c:pt idx="6" formatCode="General">
                  <c:v>22.7</c:v>
                </c:pt>
                <c:pt idx="7">
                  <c:v>23</c:v>
                </c:pt>
                <c:pt idx="8" formatCode="General">
                  <c:v>23.3</c:v>
                </c:pt>
                <c:pt idx="9" formatCode="General">
                  <c:v>22.7</c:v>
                </c:pt>
                <c:pt idx="10" formatCode="General">
                  <c:v>22.8</c:v>
                </c:pt>
                <c:pt idx="11">
                  <c:v>22.7966378392391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BBB-426E-87FF-E7CEB0E0A79F}"/>
            </c:ext>
          </c:extLst>
        </c:ser>
        <c:ser>
          <c:idx val="2"/>
          <c:order val="2"/>
          <c:tx>
            <c:strRef>
              <c:f>iedzivotaji!$D$939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D7C2AD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D7C2AD"/>
              </a:solidFill>
              <a:ln>
                <a:solidFill>
                  <a:srgbClr val="D7C2AD"/>
                </a:solidFill>
                <a:prstDash val="solid"/>
              </a:ln>
            </c:spPr>
          </c:marker>
          <c:cat>
            <c:strRef>
              <c:f>iedzivotaji!$A$940:$A$963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iedzivotaji!$D$940:$D$963</c:f>
              <c:numCache>
                <c:formatCode>0.0</c:formatCode>
                <c:ptCount val="12"/>
                <c:pt idx="0">
                  <c:v>20.837762591748923</c:v>
                </c:pt>
                <c:pt idx="1">
                  <c:v>21.514750593616107</c:v>
                </c:pt>
                <c:pt idx="2">
                  <c:v>21.003452622348881</c:v>
                </c:pt>
                <c:pt idx="3">
                  <c:v>22</c:v>
                </c:pt>
                <c:pt idx="4">
                  <c:v>25.108000000000001</c:v>
                </c:pt>
                <c:pt idx="5" formatCode="General">
                  <c:v>24.2</c:v>
                </c:pt>
                <c:pt idx="6" formatCode="General">
                  <c:v>24.8</c:v>
                </c:pt>
                <c:pt idx="7" formatCode="General">
                  <c:v>25.4</c:v>
                </c:pt>
                <c:pt idx="8" formatCode="General">
                  <c:v>25.7</c:v>
                </c:pt>
                <c:pt idx="9">
                  <c:v>25</c:v>
                </c:pt>
                <c:pt idx="10" formatCode="General">
                  <c:v>25.1</c:v>
                </c:pt>
                <c:pt idx="11">
                  <c:v>25.33417882054534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BBB-426E-87FF-E7CEB0E0A79F}"/>
            </c:ext>
          </c:extLst>
        </c:ser>
        <c:ser>
          <c:idx val="3"/>
          <c:order val="3"/>
          <c:tx>
            <c:strRef>
              <c:f>iedzivotaji!$F$939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iedzivotaji!$A$940:$A$963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iedzivotaji!$F$940:$F$963</c:f>
              <c:numCache>
                <c:formatCode>0.0</c:formatCode>
                <c:ptCount val="12"/>
                <c:pt idx="0">
                  <c:v>19.768310385162845</c:v>
                </c:pt>
                <c:pt idx="1">
                  <c:v>21.360018911039322</c:v>
                </c:pt>
                <c:pt idx="2">
                  <c:v>19.527289784677773</c:v>
                </c:pt>
                <c:pt idx="3">
                  <c:v>19.899999999999999</c:v>
                </c:pt>
                <c:pt idx="4">
                  <c:v>22.303999999999998</c:v>
                </c:pt>
                <c:pt idx="5" formatCode="General">
                  <c:v>21.4</c:v>
                </c:pt>
                <c:pt idx="6">
                  <c:v>22</c:v>
                </c:pt>
                <c:pt idx="7" formatCode="General">
                  <c:v>22.3</c:v>
                </c:pt>
                <c:pt idx="8" formatCode="General">
                  <c:v>22.8</c:v>
                </c:pt>
                <c:pt idx="9">
                  <c:v>22</c:v>
                </c:pt>
                <c:pt idx="10" formatCode="General">
                  <c:v>22.2</c:v>
                </c:pt>
                <c:pt idx="11">
                  <c:v>22.378242209367418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BBB-426E-87FF-E7CEB0E0A79F}"/>
            </c:ext>
          </c:extLst>
        </c:ser>
        <c:ser>
          <c:idx val="8"/>
          <c:order val="4"/>
          <c:tx>
            <c:strRef>
              <c:f>iedzivotaji!$E$939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iedzivotaji!$A$940:$A$963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iedzivotaji!$E$940:$E$963</c:f>
              <c:numCache>
                <c:formatCode>General</c:formatCode>
                <c:ptCount val="12"/>
                <c:pt idx="4" formatCode="0.0">
                  <c:v>21.695</c:v>
                </c:pt>
                <c:pt idx="5">
                  <c:v>20.6</c:v>
                </c:pt>
                <c:pt idx="6">
                  <c:v>20.9</c:v>
                </c:pt>
                <c:pt idx="7">
                  <c:v>21.2</c:v>
                </c:pt>
                <c:pt idx="8">
                  <c:v>21.3</c:v>
                </c:pt>
                <c:pt idx="9" formatCode="0.0">
                  <c:v>20.5</c:v>
                </c:pt>
                <c:pt idx="10">
                  <c:v>20.7</c:v>
                </c:pt>
                <c:pt idx="11" formatCode="0.0">
                  <c:v>20.949741046028155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DBBB-426E-87FF-E7CEB0E0A79F}"/>
            </c:ext>
          </c:extLst>
        </c:ser>
        <c:ser>
          <c:idx val="4"/>
          <c:order val="5"/>
          <c:tx>
            <c:strRef>
              <c:f>iedzivotaji!$G$939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iedzivotaji!$A$940:$A$963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iedzivotaji!$G$940:$G$963</c:f>
              <c:numCache>
                <c:formatCode>0.0</c:formatCode>
                <c:ptCount val="12"/>
                <c:pt idx="0">
                  <c:v>23.711060642012136</c:v>
                </c:pt>
                <c:pt idx="1">
                  <c:v>23.128995863106432</c:v>
                </c:pt>
                <c:pt idx="2">
                  <c:v>21.887701881227294</c:v>
                </c:pt>
                <c:pt idx="3">
                  <c:v>22.6</c:v>
                </c:pt>
                <c:pt idx="4">
                  <c:v>24.774000000000001</c:v>
                </c:pt>
                <c:pt idx="5">
                  <c:v>24</c:v>
                </c:pt>
                <c:pt idx="6" formatCode="General">
                  <c:v>24.5</c:v>
                </c:pt>
                <c:pt idx="7" formatCode="General">
                  <c:v>24.7</c:v>
                </c:pt>
                <c:pt idx="8" formatCode="General">
                  <c:v>25.1</c:v>
                </c:pt>
                <c:pt idx="9" formatCode="General">
                  <c:v>23.8</c:v>
                </c:pt>
                <c:pt idx="10">
                  <c:v>24</c:v>
                </c:pt>
                <c:pt idx="11">
                  <c:v>24.226904882911764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DBBB-426E-87FF-E7CEB0E0A79F}"/>
            </c:ext>
          </c:extLst>
        </c:ser>
        <c:ser>
          <c:idx val="5"/>
          <c:order val="6"/>
          <c:tx>
            <c:strRef>
              <c:f>iedzivotaji!$H$939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iedzivotaji!$A$940:$A$963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iedzivotaji!$H$940:$H$963</c:f>
              <c:numCache>
                <c:formatCode>0.0</c:formatCode>
                <c:ptCount val="12"/>
                <c:pt idx="0">
                  <c:v>21.130063965884862</c:v>
                </c:pt>
                <c:pt idx="1">
                  <c:v>22.659755878657332</c:v>
                </c:pt>
                <c:pt idx="2">
                  <c:v>21.497992201594599</c:v>
                </c:pt>
                <c:pt idx="3">
                  <c:v>22.1</c:v>
                </c:pt>
                <c:pt idx="4">
                  <c:v>24.363</c:v>
                </c:pt>
                <c:pt idx="5">
                  <c:v>23.4</c:v>
                </c:pt>
                <c:pt idx="6" formatCode="General">
                  <c:v>23.6</c:v>
                </c:pt>
                <c:pt idx="7" formatCode="General">
                  <c:v>23.6</c:v>
                </c:pt>
                <c:pt idx="8" formatCode="General">
                  <c:v>23.9</c:v>
                </c:pt>
                <c:pt idx="9" formatCode="General">
                  <c:v>22.9</c:v>
                </c:pt>
                <c:pt idx="10" formatCode="General">
                  <c:v>22.8</c:v>
                </c:pt>
                <c:pt idx="11">
                  <c:v>22.853565466253283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DBBB-426E-87FF-E7CEB0E0A79F}"/>
            </c:ext>
          </c:extLst>
        </c:ser>
        <c:ser>
          <c:idx val="6"/>
          <c:order val="7"/>
          <c:tx>
            <c:strRef>
              <c:f>iedzivotaji!$I$939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iedzivotaji!$A$940:$A$963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iedzivotaji!$I$940:$I$963</c:f>
              <c:numCache>
                <c:formatCode>0.0</c:formatCode>
                <c:ptCount val="12"/>
                <c:pt idx="0">
                  <c:v>20.774209012464045</c:v>
                </c:pt>
                <c:pt idx="1">
                  <c:v>21.187156198029935</c:v>
                </c:pt>
                <c:pt idx="2">
                  <c:v>20.362386072149754</c:v>
                </c:pt>
                <c:pt idx="3">
                  <c:v>20.6</c:v>
                </c:pt>
                <c:pt idx="4">
                  <c:v>23.867999999999999</c:v>
                </c:pt>
                <c:pt idx="5">
                  <c:v>23</c:v>
                </c:pt>
                <c:pt idx="6" formatCode="General">
                  <c:v>23.2</c:v>
                </c:pt>
                <c:pt idx="7" formatCode="General">
                  <c:v>23.7</c:v>
                </c:pt>
                <c:pt idx="8" formatCode="General">
                  <c:v>24.3</c:v>
                </c:pt>
                <c:pt idx="9" formatCode="General">
                  <c:v>23.8</c:v>
                </c:pt>
                <c:pt idx="10">
                  <c:v>24</c:v>
                </c:pt>
                <c:pt idx="11">
                  <c:v>24.546970960649027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DBBB-426E-87FF-E7CEB0E0A79F}"/>
            </c:ext>
          </c:extLst>
        </c:ser>
        <c:ser>
          <c:idx val="9"/>
          <c:order val="8"/>
          <c:tx>
            <c:strRef>
              <c:f>iedzivotaji!$J$939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iedzivotaji!$A$940:$A$963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iedzivotaji!$J$940:$J$963</c:f>
              <c:numCache>
                <c:formatCode>General</c:formatCode>
                <c:ptCount val="12"/>
                <c:pt idx="4" formatCode="0.0">
                  <c:v>23.818000000000001</c:v>
                </c:pt>
                <c:pt idx="5" formatCode="0.0">
                  <c:v>23</c:v>
                </c:pt>
                <c:pt idx="6">
                  <c:v>23.2</c:v>
                </c:pt>
                <c:pt idx="7">
                  <c:v>23.2</c:v>
                </c:pt>
                <c:pt idx="8">
                  <c:v>23.5</c:v>
                </c:pt>
                <c:pt idx="9">
                  <c:v>22.5</c:v>
                </c:pt>
                <c:pt idx="10">
                  <c:v>22.9</c:v>
                </c:pt>
                <c:pt idx="11" formatCode="0.0">
                  <c:v>23.010847907903479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DBBB-426E-87FF-E7CEB0E0A79F}"/>
            </c:ext>
          </c:extLst>
        </c:ser>
        <c:ser>
          <c:idx val="7"/>
          <c:order val="9"/>
          <c:tx>
            <c:strRef>
              <c:f>iedzivotaji!$K$939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iedzivotaji!$A$940:$A$963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iedzivotaji!$K$940:$K$963</c:f>
              <c:numCache>
                <c:formatCode>0.0</c:formatCode>
                <c:ptCount val="12"/>
                <c:pt idx="0">
                  <c:v>19.661394233856299</c:v>
                </c:pt>
                <c:pt idx="1">
                  <c:v>21.410136354292764</c:v>
                </c:pt>
                <c:pt idx="2">
                  <c:v>20.645573665707897</c:v>
                </c:pt>
                <c:pt idx="3">
                  <c:v>22</c:v>
                </c:pt>
                <c:pt idx="4">
                  <c:v>24.893000000000001</c:v>
                </c:pt>
                <c:pt idx="5" formatCode="General">
                  <c:v>24.2</c:v>
                </c:pt>
                <c:pt idx="6" formatCode="General">
                  <c:v>24.7</c:v>
                </c:pt>
                <c:pt idx="7" formatCode="General">
                  <c:v>25.1</c:v>
                </c:pt>
                <c:pt idx="8" formatCode="General">
                  <c:v>25.7</c:v>
                </c:pt>
                <c:pt idx="9" formatCode="General">
                  <c:v>24.9</c:v>
                </c:pt>
                <c:pt idx="10" formatCode="General">
                  <c:v>25.2</c:v>
                </c:pt>
                <c:pt idx="11">
                  <c:v>25.437052324875562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DBBB-426E-87FF-E7CEB0E0A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3970224"/>
        <c:axId val="-363969680"/>
      </c:lineChart>
      <c:catAx>
        <c:axId val="-363970224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6396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63969680"/>
        <c:scaling>
          <c:orientation val="minMax"/>
          <c:max val="26"/>
          <c:min val="18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-363970224"/>
        <c:crosses val="autoZero"/>
        <c:crossBetween val="between"/>
        <c:majorUnit val="0.8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Demogrāfiskās slodzes līmenis  
(pārējo iedzīvotāju skaits uz 1000 darbspējīgiem iedzīvotājiem)</a:t>
            </a:r>
          </a:p>
        </c:rich>
      </c:tx>
      <c:layout>
        <c:manualLayout>
          <c:xMode val="edge"/>
          <c:yMode val="edge"/>
          <c:x val="0.30392194120159111"/>
          <c:y val="9.025153105861766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91065079387928"/>
          <c:y val="9.234120734908137E-2"/>
          <c:w val="0.87037129626576148"/>
          <c:h val="0.50344751614077432"/>
        </c:manualLayout>
      </c:layout>
      <c:lineChart>
        <c:grouping val="standard"/>
        <c:varyColors val="0"/>
        <c:ser>
          <c:idx val="0"/>
          <c:order val="0"/>
          <c:tx>
            <c:strRef>
              <c:f>iedzivotaji!$B$896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iedzivotaji!$A$897:$A$920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iedzivotaji!$B$897:$B$920</c:f>
              <c:numCache>
                <c:formatCode>0</c:formatCode>
                <c:ptCount val="12"/>
                <c:pt idx="0">
                  <c:v>732</c:v>
                </c:pt>
                <c:pt idx="1">
                  <c:v>658</c:v>
                </c:pt>
                <c:pt idx="2">
                  <c:v>553</c:v>
                </c:pt>
                <c:pt idx="3">
                  <c:v>558</c:v>
                </c:pt>
                <c:pt idx="4">
                  <c:v>625.33900000000006</c:v>
                </c:pt>
                <c:pt idx="5" formatCode="General">
                  <c:v>608</c:v>
                </c:pt>
                <c:pt idx="6" formatCode="General">
                  <c:v>621</c:v>
                </c:pt>
                <c:pt idx="7" formatCode="General">
                  <c:v>632</c:v>
                </c:pt>
                <c:pt idx="8" formatCode="General">
                  <c:v>643</c:v>
                </c:pt>
                <c:pt idx="9" formatCode="General">
                  <c:v>616</c:v>
                </c:pt>
                <c:pt idx="10" formatCode="General">
                  <c:v>619</c:v>
                </c:pt>
                <c:pt idx="11" formatCode="#\ ##0_ ;[Red]\-#\ ##0\ ">
                  <c:v>622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F56-4898-A26C-D9D76C2AC08C}"/>
            </c:ext>
          </c:extLst>
        </c:ser>
        <c:ser>
          <c:idx val="1"/>
          <c:order val="1"/>
          <c:tx>
            <c:strRef>
              <c:f>iedzivotaji!$C$896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iedzivotaji!$A$897:$A$920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iedzivotaji!$C$897:$C$920</c:f>
              <c:numCache>
                <c:formatCode>0</c:formatCode>
                <c:ptCount val="12"/>
                <c:pt idx="0">
                  <c:v>672</c:v>
                </c:pt>
                <c:pt idx="1">
                  <c:v>618</c:v>
                </c:pt>
                <c:pt idx="2">
                  <c:v>529</c:v>
                </c:pt>
                <c:pt idx="3">
                  <c:v>540</c:v>
                </c:pt>
                <c:pt idx="4">
                  <c:v>625.25199999999995</c:v>
                </c:pt>
                <c:pt idx="5" formatCode="General">
                  <c:v>604</c:v>
                </c:pt>
                <c:pt idx="6" formatCode="General">
                  <c:v>615</c:v>
                </c:pt>
                <c:pt idx="7" formatCode="General">
                  <c:v>627</c:v>
                </c:pt>
                <c:pt idx="8" formatCode="General">
                  <c:v>637</c:v>
                </c:pt>
                <c:pt idx="9" formatCode="General">
                  <c:v>614</c:v>
                </c:pt>
                <c:pt idx="10" formatCode="General">
                  <c:v>615</c:v>
                </c:pt>
                <c:pt idx="11" formatCode="#\ ##0_ ;[Red]\-#\ ##0\ ">
                  <c:v>611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F56-4898-A26C-D9D76C2AC08C}"/>
            </c:ext>
          </c:extLst>
        </c:ser>
        <c:ser>
          <c:idx val="2"/>
          <c:order val="2"/>
          <c:tx>
            <c:strRef>
              <c:f>iedzivotaji!$D$896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D7C2AD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D7C2AD"/>
              </a:solidFill>
              <a:ln>
                <a:solidFill>
                  <a:srgbClr val="D7C2AD"/>
                </a:solidFill>
                <a:prstDash val="solid"/>
              </a:ln>
            </c:spPr>
          </c:marker>
          <c:cat>
            <c:strRef>
              <c:f>iedzivotaji!$A$897:$A$920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iedzivotaji!$D$897:$D$920</c:f>
              <c:numCache>
                <c:formatCode>0</c:formatCode>
                <c:ptCount val="12"/>
                <c:pt idx="0">
                  <c:v>640</c:v>
                </c:pt>
                <c:pt idx="1">
                  <c:v>595</c:v>
                </c:pt>
                <c:pt idx="2">
                  <c:v>501</c:v>
                </c:pt>
                <c:pt idx="3">
                  <c:v>533</c:v>
                </c:pt>
                <c:pt idx="4">
                  <c:v>652.09299999999996</c:v>
                </c:pt>
                <c:pt idx="5" formatCode="General">
                  <c:v>635</c:v>
                </c:pt>
                <c:pt idx="6" formatCode="General">
                  <c:v>662</c:v>
                </c:pt>
                <c:pt idx="7" formatCode="General">
                  <c:v>677</c:v>
                </c:pt>
                <c:pt idx="8" formatCode="General">
                  <c:v>690</c:v>
                </c:pt>
                <c:pt idx="9" formatCode="General">
                  <c:v>660</c:v>
                </c:pt>
                <c:pt idx="10" formatCode="General">
                  <c:v>660</c:v>
                </c:pt>
                <c:pt idx="11" formatCode="#\ ##0_ ;[Red]\-#\ ##0\ ">
                  <c:v>665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F56-4898-A26C-D9D76C2AC08C}"/>
            </c:ext>
          </c:extLst>
        </c:ser>
        <c:ser>
          <c:idx val="3"/>
          <c:order val="3"/>
          <c:tx>
            <c:strRef>
              <c:f>iedzivotaji!$E$896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iedzivotaji!$A$897:$A$920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iedzivotaji!$E$897:$E$920</c:f>
              <c:numCache>
                <c:formatCode>0</c:formatCode>
                <c:ptCount val="12"/>
                <c:pt idx="0">
                  <c:v>634</c:v>
                </c:pt>
                <c:pt idx="1">
                  <c:v>612</c:v>
                </c:pt>
                <c:pt idx="2">
                  <c:v>525</c:v>
                </c:pt>
                <c:pt idx="3">
                  <c:v>536</c:v>
                </c:pt>
                <c:pt idx="4">
                  <c:v>635.51099999999997</c:v>
                </c:pt>
                <c:pt idx="5" formatCode="General">
                  <c:v>621</c:v>
                </c:pt>
                <c:pt idx="6" formatCode="General">
                  <c:v>638</c:v>
                </c:pt>
                <c:pt idx="7" formatCode="General">
                  <c:v>648</c:v>
                </c:pt>
                <c:pt idx="8" formatCode="General">
                  <c:v>660</c:v>
                </c:pt>
                <c:pt idx="9" formatCode="General">
                  <c:v>632</c:v>
                </c:pt>
                <c:pt idx="10" formatCode="General">
                  <c:v>642</c:v>
                </c:pt>
                <c:pt idx="11" formatCode="#\ ##0_ ;[Red]\-#\ ##0\ ">
                  <c:v>644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2F56-4898-A26C-D9D76C2AC08C}"/>
            </c:ext>
          </c:extLst>
        </c:ser>
        <c:ser>
          <c:idx val="8"/>
          <c:order val="4"/>
          <c:tx>
            <c:strRef>
              <c:f>iedzivotaji!$F$896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 w="12700">
                <a:solidFill>
                  <a:srgbClr val="7030A0"/>
                </a:solidFill>
              </a:ln>
            </c:spPr>
          </c:marker>
          <c:cat>
            <c:strRef>
              <c:f>iedzivotaji!$A$897:$A$920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iedzivotaji!$F$897:$F$920</c:f>
              <c:numCache>
                <c:formatCode>General</c:formatCode>
                <c:ptCount val="12"/>
                <c:pt idx="4" formatCode="0">
                  <c:v>600.92999999999995</c:v>
                </c:pt>
                <c:pt idx="5">
                  <c:v>584</c:v>
                </c:pt>
                <c:pt idx="6">
                  <c:v>610</c:v>
                </c:pt>
                <c:pt idx="7">
                  <c:v>627</c:v>
                </c:pt>
                <c:pt idx="8">
                  <c:v>644</c:v>
                </c:pt>
                <c:pt idx="9">
                  <c:v>628</c:v>
                </c:pt>
                <c:pt idx="10">
                  <c:v>626</c:v>
                </c:pt>
                <c:pt idx="11" formatCode="#\ ##0_ ;[Red]\-#\ ##0\ ">
                  <c:v>627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2F56-4898-A26C-D9D76C2AC08C}"/>
            </c:ext>
          </c:extLst>
        </c:ser>
        <c:ser>
          <c:idx val="4"/>
          <c:order val="5"/>
          <c:tx>
            <c:strRef>
              <c:f>iedzivotaji!$G$896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iedzivotaji!$A$897:$A$920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iedzivotaji!$G$897:$G$920</c:f>
              <c:numCache>
                <c:formatCode>0</c:formatCode>
                <c:ptCount val="12"/>
                <c:pt idx="0">
                  <c:v>712</c:v>
                </c:pt>
                <c:pt idx="1">
                  <c:v>638</c:v>
                </c:pt>
                <c:pt idx="2">
                  <c:v>543</c:v>
                </c:pt>
                <c:pt idx="3">
                  <c:v>578</c:v>
                </c:pt>
                <c:pt idx="4">
                  <c:v>642.89800000000002</c:v>
                </c:pt>
                <c:pt idx="5" formatCode="General">
                  <c:v>627</c:v>
                </c:pt>
                <c:pt idx="6" formatCode="General">
                  <c:v>636</c:v>
                </c:pt>
                <c:pt idx="7" formatCode="General">
                  <c:v>642</c:v>
                </c:pt>
                <c:pt idx="8" formatCode="General">
                  <c:v>653</c:v>
                </c:pt>
                <c:pt idx="9" formatCode="General">
                  <c:v>639</c:v>
                </c:pt>
                <c:pt idx="10" formatCode="General">
                  <c:v>643</c:v>
                </c:pt>
                <c:pt idx="11" formatCode="#\ ##0_ ;[Red]\-#\ ##0\ ">
                  <c:v>648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2F56-4898-A26C-D9D76C2AC08C}"/>
            </c:ext>
          </c:extLst>
        </c:ser>
        <c:ser>
          <c:idx val="5"/>
          <c:order val="6"/>
          <c:tx>
            <c:strRef>
              <c:f>iedzivotaji!$H$896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iedzivotaji!$A$897:$A$920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iedzivotaji!$H$897:$H$920</c:f>
              <c:numCache>
                <c:formatCode>0</c:formatCode>
                <c:ptCount val="12"/>
                <c:pt idx="0">
                  <c:v>689</c:v>
                </c:pt>
                <c:pt idx="1">
                  <c:v>659</c:v>
                </c:pt>
                <c:pt idx="2">
                  <c:v>575</c:v>
                </c:pt>
                <c:pt idx="3">
                  <c:v>599</c:v>
                </c:pt>
                <c:pt idx="4">
                  <c:v>693.75099999999998</c:v>
                </c:pt>
                <c:pt idx="5" formatCode="General">
                  <c:v>680</c:v>
                </c:pt>
                <c:pt idx="6" formatCode="General">
                  <c:v>686</c:v>
                </c:pt>
                <c:pt idx="7" formatCode="General">
                  <c:v>690</c:v>
                </c:pt>
                <c:pt idx="8" formatCode="General">
                  <c:v>699</c:v>
                </c:pt>
                <c:pt idx="9" formatCode="General">
                  <c:v>665</c:v>
                </c:pt>
                <c:pt idx="10" formatCode="General">
                  <c:v>662</c:v>
                </c:pt>
                <c:pt idx="11" formatCode="#\ ##0_ ;[Red]\-#\ ##0\ ">
                  <c:v>662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2F56-4898-A26C-D9D76C2AC08C}"/>
            </c:ext>
          </c:extLst>
        </c:ser>
        <c:ser>
          <c:idx val="6"/>
          <c:order val="7"/>
          <c:tx>
            <c:strRef>
              <c:f>iedzivotaji!$I$896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iedzivotaji!$A$897:$A$920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iedzivotaji!$I$897:$I$920</c:f>
              <c:numCache>
                <c:formatCode>0</c:formatCode>
                <c:ptCount val="12"/>
                <c:pt idx="0">
                  <c:v>654</c:v>
                </c:pt>
                <c:pt idx="1">
                  <c:v>574</c:v>
                </c:pt>
                <c:pt idx="2">
                  <c:v>506</c:v>
                </c:pt>
                <c:pt idx="3">
                  <c:v>533</c:v>
                </c:pt>
                <c:pt idx="4">
                  <c:v>621.44600000000003</c:v>
                </c:pt>
                <c:pt idx="5" formatCode="General">
                  <c:v>613</c:v>
                </c:pt>
                <c:pt idx="6" formatCode="General">
                  <c:v>632</c:v>
                </c:pt>
                <c:pt idx="7" formatCode="General">
                  <c:v>651</c:v>
                </c:pt>
                <c:pt idx="8" formatCode="General">
                  <c:v>673</c:v>
                </c:pt>
                <c:pt idx="9" formatCode="General">
                  <c:v>651</c:v>
                </c:pt>
                <c:pt idx="10" formatCode="General">
                  <c:v>647</c:v>
                </c:pt>
                <c:pt idx="11" formatCode="#\ ##0_ ;[Red]\-#\ ##0\ ">
                  <c:v>659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2F56-4898-A26C-D9D76C2AC08C}"/>
            </c:ext>
          </c:extLst>
        </c:ser>
        <c:ser>
          <c:idx val="9"/>
          <c:order val="8"/>
          <c:tx>
            <c:strRef>
              <c:f>iedzivotaji!$J$896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iedzivotaji!$A$897:$A$920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iedzivotaji!$J$897:$J$920</c:f>
              <c:numCache>
                <c:formatCode>General</c:formatCode>
                <c:ptCount val="12"/>
                <c:pt idx="4" formatCode="0">
                  <c:v>671.34299999999996</c:v>
                </c:pt>
                <c:pt idx="5">
                  <c:v>660</c:v>
                </c:pt>
                <c:pt idx="6">
                  <c:v>677</c:v>
                </c:pt>
                <c:pt idx="7">
                  <c:v>692</c:v>
                </c:pt>
                <c:pt idx="8">
                  <c:v>707</c:v>
                </c:pt>
                <c:pt idx="9">
                  <c:v>679</c:v>
                </c:pt>
                <c:pt idx="10">
                  <c:v>690</c:v>
                </c:pt>
                <c:pt idx="11" formatCode="#\ ##0_ ;[Red]\-#\ ##0\ ">
                  <c:v>693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2F56-4898-A26C-D9D76C2AC08C}"/>
            </c:ext>
          </c:extLst>
        </c:ser>
        <c:ser>
          <c:idx val="7"/>
          <c:order val="9"/>
          <c:tx>
            <c:strRef>
              <c:f>iedzivotaji!$K$896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iedzivotaji!$A$897:$A$920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iedzivotaji!$K$897:$K$920</c:f>
              <c:numCache>
                <c:formatCode>0</c:formatCode>
                <c:ptCount val="12"/>
                <c:pt idx="0">
                  <c:v>636</c:v>
                </c:pt>
                <c:pt idx="1">
                  <c:v>609</c:v>
                </c:pt>
                <c:pt idx="2">
                  <c:v>537</c:v>
                </c:pt>
                <c:pt idx="3">
                  <c:v>568</c:v>
                </c:pt>
                <c:pt idx="4">
                  <c:v>661.30100000000004</c:v>
                </c:pt>
                <c:pt idx="5" formatCode="General">
                  <c:v>647</c:v>
                </c:pt>
                <c:pt idx="6" formatCode="General">
                  <c:v>662</c:v>
                </c:pt>
                <c:pt idx="7" formatCode="General">
                  <c:v>675</c:v>
                </c:pt>
                <c:pt idx="8" formatCode="General">
                  <c:v>689</c:v>
                </c:pt>
                <c:pt idx="9" formatCode="General">
                  <c:v>668</c:v>
                </c:pt>
                <c:pt idx="10" formatCode="General">
                  <c:v>673</c:v>
                </c:pt>
                <c:pt idx="11" formatCode="#\ ##0_ ;[Red]\-#\ ##0\ ">
                  <c:v>681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2F56-4898-A26C-D9D76C2AC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3971312"/>
        <c:axId val="-363976208"/>
      </c:lineChart>
      <c:catAx>
        <c:axId val="-363971312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6397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63976208"/>
        <c:scaling>
          <c:orientation val="minMax"/>
          <c:max val="740"/>
          <c:min val="450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-363971312"/>
        <c:crosses val="autoZero"/>
        <c:crossBetween val="between"/>
        <c:majorUnit val="29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Latviešu īpatsvars pastāvīgo iedzīvotāju kopskaitā, %</a:t>
            </a:r>
          </a:p>
        </c:rich>
      </c:tx>
      <c:layout>
        <c:manualLayout>
          <c:xMode val="edge"/>
          <c:yMode val="edge"/>
          <c:x val="0.33769105644244191"/>
          <c:y val="9.091063617047869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1286281170978E-2"/>
          <c:y val="7.5586417839502359E-2"/>
          <c:w val="0.88344320559641121"/>
          <c:h val="0.54690578047822758"/>
        </c:manualLayout>
      </c:layout>
      <c:lineChart>
        <c:grouping val="standard"/>
        <c:varyColors val="0"/>
        <c:ser>
          <c:idx val="0"/>
          <c:order val="0"/>
          <c:tx>
            <c:strRef>
              <c:f>iedzivotaji!$B$852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iedzivotaji!$A$853:$A$876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iedzivotaji!$B$853:$B$876</c:f>
              <c:numCache>
                <c:formatCode>0.0</c:formatCode>
                <c:ptCount val="12"/>
                <c:pt idx="0">
                  <c:v>54.754673077310805</c:v>
                </c:pt>
                <c:pt idx="1">
                  <c:v>57.910022733314435</c:v>
                </c:pt>
                <c:pt idx="2">
                  <c:v>59.015902623126564</c:v>
                </c:pt>
                <c:pt idx="3">
                  <c:v>59.5</c:v>
                </c:pt>
                <c:pt idx="4" formatCode="General">
                  <c:v>61.8</c:v>
                </c:pt>
                <c:pt idx="5">
                  <c:v>62</c:v>
                </c:pt>
                <c:pt idx="6" formatCode="General">
                  <c:v>62.2</c:v>
                </c:pt>
                <c:pt idx="7" formatCode="General">
                  <c:v>62.3</c:v>
                </c:pt>
                <c:pt idx="8" formatCode="General">
                  <c:v>62.5</c:v>
                </c:pt>
                <c:pt idx="9" formatCode="General">
                  <c:v>62.7</c:v>
                </c:pt>
                <c:pt idx="10">
                  <c:v>63</c:v>
                </c:pt>
                <c:pt idx="11" formatCode="#\ ##0.0_ ;[Red]\-#\ ##0.0\ ">
                  <c:v>62.4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4DC-4537-B428-3F25602CEAAE}"/>
            </c:ext>
          </c:extLst>
        </c:ser>
        <c:ser>
          <c:idx val="1"/>
          <c:order val="1"/>
          <c:tx>
            <c:strRef>
              <c:f>iedzivotaji!$C$852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iedzivotaji!$A$853:$A$876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iedzivotaji!$C$853:$C$876</c:f>
              <c:numCache>
                <c:formatCode>0.0</c:formatCode>
                <c:ptCount val="12"/>
                <c:pt idx="0">
                  <c:v>38.053282837305133</c:v>
                </c:pt>
                <c:pt idx="1">
                  <c:v>41.212825315535319</c:v>
                </c:pt>
                <c:pt idx="2">
                  <c:v>42.438199065942072</c:v>
                </c:pt>
                <c:pt idx="3">
                  <c:v>42.5</c:v>
                </c:pt>
                <c:pt idx="4" formatCode="General">
                  <c:v>46.2</c:v>
                </c:pt>
                <c:pt idx="5" formatCode="General">
                  <c:v>46.8</c:v>
                </c:pt>
                <c:pt idx="6">
                  <c:v>47</c:v>
                </c:pt>
                <c:pt idx="7" formatCode="General">
                  <c:v>47.1</c:v>
                </c:pt>
                <c:pt idx="8" formatCode="General">
                  <c:v>47.2</c:v>
                </c:pt>
                <c:pt idx="9" formatCode="General">
                  <c:v>47.2</c:v>
                </c:pt>
                <c:pt idx="10">
                  <c:v>47.4</c:v>
                </c:pt>
                <c:pt idx="11" formatCode="#\ ##0.0_ ;[Red]\-#\ ##0.0\ ">
                  <c:v>46.6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4DC-4537-B428-3F25602CEAAE}"/>
            </c:ext>
          </c:extLst>
        </c:ser>
        <c:ser>
          <c:idx val="2"/>
          <c:order val="2"/>
          <c:tx>
            <c:strRef>
              <c:f>iedzivotaji!$D$852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D7C2AD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D7C2AD"/>
              </a:solidFill>
              <a:ln>
                <a:solidFill>
                  <a:srgbClr val="D7C2AD"/>
                </a:solidFill>
                <a:prstDash val="solid"/>
              </a:ln>
            </c:spPr>
          </c:marker>
          <c:cat>
            <c:strRef>
              <c:f>iedzivotaji!$A$853:$A$876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iedzivotaji!$D$853:$D$876</c:f>
              <c:numCache>
                <c:formatCode>0.0</c:formatCode>
                <c:ptCount val="12"/>
                <c:pt idx="0">
                  <c:v>13.944004261269058</c:v>
                </c:pt>
                <c:pt idx="1">
                  <c:v>16.1375962709518</c:v>
                </c:pt>
                <c:pt idx="2">
                  <c:v>17.910706782850148</c:v>
                </c:pt>
                <c:pt idx="3">
                  <c:v>18</c:v>
                </c:pt>
                <c:pt idx="4" formatCode="General">
                  <c:v>19.399999999999999</c:v>
                </c:pt>
                <c:pt idx="5" formatCode="General">
                  <c:v>19.8</c:v>
                </c:pt>
                <c:pt idx="6" formatCode="General">
                  <c:v>19.899999999999999</c:v>
                </c:pt>
                <c:pt idx="7" formatCode="General">
                  <c:v>20.100000000000001</c:v>
                </c:pt>
                <c:pt idx="8" formatCode="General">
                  <c:v>20.5</c:v>
                </c:pt>
                <c:pt idx="9" formatCode="General">
                  <c:v>20.7</c:v>
                </c:pt>
                <c:pt idx="10">
                  <c:v>20.9</c:v>
                </c:pt>
                <c:pt idx="11" formatCode="#\ ##0.0_ ;[Red]\-#\ ##0.0\ ">
                  <c:v>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4DC-4537-B428-3F25602CEAAE}"/>
            </c:ext>
          </c:extLst>
        </c:ser>
        <c:ser>
          <c:idx val="3"/>
          <c:order val="3"/>
          <c:tx>
            <c:strRef>
              <c:f>iedzivotaji!$E$852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iedzivotaji!$A$853:$A$876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iedzivotaji!$E$853:$E$876</c:f>
              <c:numCache>
                <c:formatCode>0.0</c:formatCode>
                <c:ptCount val="12"/>
                <c:pt idx="0">
                  <c:v>51.206961998622219</c:v>
                </c:pt>
                <c:pt idx="1">
                  <c:v>51.906075171381289</c:v>
                </c:pt>
                <c:pt idx="2">
                  <c:v>54.815621831827741</c:v>
                </c:pt>
                <c:pt idx="3">
                  <c:v>55.7</c:v>
                </c:pt>
                <c:pt idx="4" formatCode="General">
                  <c:v>59.7</c:v>
                </c:pt>
                <c:pt idx="5" formatCode="General">
                  <c:v>60.3</c:v>
                </c:pt>
                <c:pt idx="6" formatCode="General">
                  <c:v>60.7</c:v>
                </c:pt>
                <c:pt idx="7" formatCode="General">
                  <c:v>61</c:v>
                </c:pt>
                <c:pt idx="8" formatCode="General">
                  <c:v>61.5</c:v>
                </c:pt>
                <c:pt idx="9" formatCode="General">
                  <c:v>61.7</c:v>
                </c:pt>
                <c:pt idx="10">
                  <c:v>62.1</c:v>
                </c:pt>
                <c:pt idx="11" formatCode="#\ ##0.0_ ;[Red]\-#\ ##0.0\ ">
                  <c:v>61.6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4DC-4537-B428-3F25602CEAAE}"/>
            </c:ext>
          </c:extLst>
        </c:ser>
        <c:ser>
          <c:idx val="8"/>
          <c:order val="4"/>
          <c:tx>
            <c:strRef>
              <c:f>iedzivotaji!$F$852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iedzivotaji!$A$853:$A$876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iedzivotaji!$F$853:$F$876</c:f>
              <c:numCache>
                <c:formatCode>General</c:formatCode>
                <c:ptCount val="12"/>
                <c:pt idx="3" formatCode="0.0">
                  <c:v>60</c:v>
                </c:pt>
                <c:pt idx="4">
                  <c:v>61.5</c:v>
                </c:pt>
                <c:pt idx="5" formatCode="0.0">
                  <c:v>62</c:v>
                </c:pt>
                <c:pt idx="6">
                  <c:v>62.4</c:v>
                </c:pt>
                <c:pt idx="7">
                  <c:v>62.8</c:v>
                </c:pt>
                <c:pt idx="8">
                  <c:v>63.1</c:v>
                </c:pt>
                <c:pt idx="9" formatCode="0.0">
                  <c:v>63</c:v>
                </c:pt>
                <c:pt idx="10" formatCode="0.0">
                  <c:v>63.3</c:v>
                </c:pt>
                <c:pt idx="11" formatCode="#\ ##0.0_ ;[Red]\-#\ ##0.0\ ">
                  <c:v>63.3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64DC-4537-B428-3F25602CEAAE}"/>
            </c:ext>
          </c:extLst>
        </c:ser>
        <c:ser>
          <c:idx val="4"/>
          <c:order val="5"/>
          <c:tx>
            <c:strRef>
              <c:f>iedzivotaji!$G$852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iedzivotaji!$A$853:$A$876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iedzivotaji!$G$853:$G$876</c:f>
              <c:numCache>
                <c:formatCode>0.0</c:formatCode>
                <c:ptCount val="12"/>
                <c:pt idx="0">
                  <c:v>45.578679089236594</c:v>
                </c:pt>
                <c:pt idx="1">
                  <c:v>49.402747183867909</c:v>
                </c:pt>
                <c:pt idx="2">
                  <c:v>50.36689327722025</c:v>
                </c:pt>
                <c:pt idx="3">
                  <c:v>50.8</c:v>
                </c:pt>
                <c:pt idx="4" formatCode="General">
                  <c:v>52.4</c:v>
                </c:pt>
                <c:pt idx="5" formatCode="General">
                  <c:v>52.5</c:v>
                </c:pt>
                <c:pt idx="6" formatCode="General">
                  <c:v>52.6</c:v>
                </c:pt>
                <c:pt idx="7" formatCode="General">
                  <c:v>52.6</c:v>
                </c:pt>
                <c:pt idx="8" formatCode="General">
                  <c:v>52.7</c:v>
                </c:pt>
                <c:pt idx="9" formatCode="General">
                  <c:v>52.8</c:v>
                </c:pt>
                <c:pt idx="10">
                  <c:v>52.6</c:v>
                </c:pt>
                <c:pt idx="11" formatCode="#\ ##0.0_ ;[Red]\-#\ ##0.0\ ">
                  <c:v>51.8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64DC-4537-B428-3F25602CEAAE}"/>
            </c:ext>
          </c:extLst>
        </c:ser>
        <c:ser>
          <c:idx val="5"/>
          <c:order val="6"/>
          <c:tx>
            <c:strRef>
              <c:f>iedzivotaji!$H$852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iedzivotaji!$A$853:$A$876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iedzivotaji!$H$853:$H$876</c:f>
              <c:numCache>
                <c:formatCode>0.0</c:formatCode>
                <c:ptCount val="12"/>
                <c:pt idx="0">
                  <c:v>43.570922799214131</c:v>
                </c:pt>
                <c:pt idx="1">
                  <c:v>50.035900197451092</c:v>
                </c:pt>
                <c:pt idx="2">
                  <c:v>51.814002211488088</c:v>
                </c:pt>
                <c:pt idx="3">
                  <c:v>53.2</c:v>
                </c:pt>
                <c:pt idx="4" formatCode="General">
                  <c:v>56.9</c:v>
                </c:pt>
                <c:pt idx="5" formatCode="General">
                  <c:v>57.5</c:v>
                </c:pt>
                <c:pt idx="6" formatCode="General">
                  <c:v>58.1</c:v>
                </c:pt>
                <c:pt idx="7" formatCode="General">
                  <c:v>58.6</c:v>
                </c:pt>
                <c:pt idx="8" formatCode="General">
                  <c:v>59.1</c:v>
                </c:pt>
                <c:pt idx="9" formatCode="General">
                  <c:v>59.2</c:v>
                </c:pt>
                <c:pt idx="10">
                  <c:v>59.6</c:v>
                </c:pt>
                <c:pt idx="11" formatCode="#\ ##0.0_ ;[Red]\-#\ ##0.0\ ">
                  <c:v>59.6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64DC-4537-B428-3F25602CEAAE}"/>
            </c:ext>
          </c:extLst>
        </c:ser>
        <c:ser>
          <c:idx val="6"/>
          <c:order val="7"/>
          <c:tx>
            <c:strRef>
              <c:f>iedzivotaji!$I$852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iedzivotaji!$A$853:$A$876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iedzivotaji!$I$853:$I$876</c:f>
              <c:numCache>
                <c:formatCode>0.0</c:formatCode>
                <c:ptCount val="12"/>
                <c:pt idx="0">
                  <c:v>38.763337373161285</c:v>
                </c:pt>
                <c:pt idx="1">
                  <c:v>42.786235128565949</c:v>
                </c:pt>
                <c:pt idx="2">
                  <c:v>44.179446597172955</c:v>
                </c:pt>
                <c:pt idx="3">
                  <c:v>44.2</c:v>
                </c:pt>
                <c:pt idx="4" formatCode="General">
                  <c:v>45.9</c:v>
                </c:pt>
                <c:pt idx="5" formatCode="General">
                  <c:v>46.3</c:v>
                </c:pt>
                <c:pt idx="6" formatCode="General">
                  <c:v>46.7</c:v>
                </c:pt>
                <c:pt idx="7" formatCode="General">
                  <c:v>47</c:v>
                </c:pt>
                <c:pt idx="8" formatCode="General">
                  <c:v>47.5</c:v>
                </c:pt>
                <c:pt idx="9" formatCode="General">
                  <c:v>47.3</c:v>
                </c:pt>
                <c:pt idx="10">
                  <c:v>47.5</c:v>
                </c:pt>
                <c:pt idx="11" formatCode="#\ ##0.0_ ;[Red]\-#\ ##0.0\ ">
                  <c:v>47.4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64DC-4537-B428-3F25602CEAAE}"/>
            </c:ext>
          </c:extLst>
        </c:ser>
        <c:ser>
          <c:idx val="9"/>
          <c:order val="8"/>
          <c:tx>
            <c:strRef>
              <c:f>iedzivotaji!$J$852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iedzivotaji!$A$853:$A$876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iedzivotaji!$J$853:$J$876</c:f>
              <c:numCache>
                <c:formatCode>General</c:formatCode>
                <c:ptCount val="12"/>
                <c:pt idx="3">
                  <c:v>82.3</c:v>
                </c:pt>
                <c:pt idx="4">
                  <c:v>83.6</c:v>
                </c:pt>
                <c:pt idx="5">
                  <c:v>83.9</c:v>
                </c:pt>
                <c:pt idx="6">
                  <c:v>84.3</c:v>
                </c:pt>
                <c:pt idx="7">
                  <c:v>84.6</c:v>
                </c:pt>
                <c:pt idx="8">
                  <c:v>85</c:v>
                </c:pt>
                <c:pt idx="9">
                  <c:v>85.3</c:v>
                </c:pt>
                <c:pt idx="10" formatCode="0.0">
                  <c:v>85.4</c:v>
                </c:pt>
                <c:pt idx="11" formatCode="#\ ##0.0_ ;[Red]\-#\ ##0.0\ ">
                  <c:v>84.8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64DC-4537-B428-3F25602CEAAE}"/>
            </c:ext>
          </c:extLst>
        </c:ser>
        <c:ser>
          <c:idx val="7"/>
          <c:order val="9"/>
          <c:tx>
            <c:strRef>
              <c:f>iedzivotaji!$K$852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iedzivotaji!$A$853:$A$876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iedzivotaji!$K$853:$K$876</c:f>
              <c:numCache>
                <c:formatCode>0.0</c:formatCode>
                <c:ptCount val="12"/>
                <c:pt idx="0">
                  <c:v>45.958940538240611</c:v>
                </c:pt>
                <c:pt idx="1">
                  <c:v>51.894570952196048</c:v>
                </c:pt>
                <c:pt idx="2">
                  <c:v>53.924119983563891</c:v>
                </c:pt>
                <c:pt idx="3">
                  <c:v>55</c:v>
                </c:pt>
                <c:pt idx="4" formatCode="General">
                  <c:v>58.1</c:v>
                </c:pt>
                <c:pt idx="5" formatCode="General">
                  <c:v>58.4</c:v>
                </c:pt>
                <c:pt idx="6" formatCode="General">
                  <c:v>58.7</c:v>
                </c:pt>
                <c:pt idx="7" formatCode="General">
                  <c:v>59.1</c:v>
                </c:pt>
                <c:pt idx="8" formatCode="General">
                  <c:v>59.4</c:v>
                </c:pt>
                <c:pt idx="9" formatCode="General">
                  <c:v>59.7</c:v>
                </c:pt>
                <c:pt idx="10">
                  <c:v>60.2</c:v>
                </c:pt>
                <c:pt idx="11" formatCode="#\ ##0.0_ ;[Red]\-#\ ##0.0\ ">
                  <c:v>59.8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64DC-4537-B428-3F25602CE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3972944"/>
        <c:axId val="-363967504"/>
      </c:lineChart>
      <c:catAx>
        <c:axId val="-363972944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6396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63967504"/>
        <c:scaling>
          <c:orientation val="minMax"/>
          <c:max val="90"/>
          <c:min val="15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-363972944"/>
        <c:crosses val="autoZero"/>
        <c:crossBetween val="between"/>
        <c:majorUnit val="7.5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Reģistrēto laulību skaits uz 1000 iedzīvotājiem</a:t>
            </a:r>
          </a:p>
        </c:rich>
      </c:tx>
      <c:layout>
        <c:manualLayout>
          <c:xMode val="edge"/>
          <c:yMode val="edge"/>
          <c:x val="0.39565224055022319"/>
          <c:y val="9.05795125914759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611280341782099E-2"/>
          <c:y val="6.4859676971516289E-2"/>
          <c:w val="0.89673913043478259"/>
          <c:h val="0.55249396220682001"/>
        </c:manualLayout>
      </c:layout>
      <c:lineChart>
        <c:grouping val="standard"/>
        <c:varyColors val="0"/>
        <c:ser>
          <c:idx val="0"/>
          <c:order val="0"/>
          <c:tx>
            <c:strRef>
              <c:f>iedzivotaji!$B$1147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iedzivotaji!$A$1148:$A$1170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iedzivotaji!$B$1148:$B$1170</c:f>
              <c:numCache>
                <c:formatCode>0.0</c:formatCode>
                <c:ptCount val="11"/>
                <c:pt idx="0">
                  <c:v>3.8928529316424156</c:v>
                </c:pt>
                <c:pt idx="1">
                  <c:v>5.4667718415926156</c:v>
                </c:pt>
                <c:pt idx="2">
                  <c:v>4.5</c:v>
                </c:pt>
                <c:pt idx="3">
                  <c:v>6.915844276944596</c:v>
                </c:pt>
                <c:pt idx="4">
                  <c:v>6.7</c:v>
                </c:pt>
                <c:pt idx="5">
                  <c:v>6.8</c:v>
                </c:pt>
                <c:pt idx="6">
                  <c:v>6.8</c:v>
                </c:pt>
                <c:pt idx="7">
                  <c:v>6.7</c:v>
                </c:pt>
                <c:pt idx="8">
                  <c:v>5.7</c:v>
                </c:pt>
                <c:pt idx="9">
                  <c:v>6</c:v>
                </c:pt>
                <c:pt idx="10">
                  <c:v>6.292060362993678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D35-4CA0-9E29-CDB039A7D689}"/>
            </c:ext>
          </c:extLst>
        </c:ser>
        <c:ser>
          <c:idx val="1"/>
          <c:order val="1"/>
          <c:tx>
            <c:strRef>
              <c:f>iedzivotaji!$C$1147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iedzivotaji!$A$1148:$A$1170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iedzivotaji!$C$1148:$C$1170</c:f>
              <c:numCache>
                <c:formatCode>0.0</c:formatCode>
                <c:ptCount val="11"/>
                <c:pt idx="0">
                  <c:v>4.5930773222899264</c:v>
                </c:pt>
                <c:pt idx="1">
                  <c:v>6.2068946559681573</c:v>
                </c:pt>
                <c:pt idx="2">
                  <c:v>4.8</c:v>
                </c:pt>
                <c:pt idx="3">
                  <c:v>7.2076982351946173</c:v>
                </c:pt>
                <c:pt idx="4">
                  <c:v>6.9</c:v>
                </c:pt>
                <c:pt idx="5">
                  <c:v>7.1</c:v>
                </c:pt>
                <c:pt idx="6">
                  <c:v>6.8</c:v>
                </c:pt>
                <c:pt idx="7">
                  <c:v>6.9</c:v>
                </c:pt>
                <c:pt idx="8">
                  <c:v>5.8</c:v>
                </c:pt>
                <c:pt idx="9">
                  <c:v>6.1</c:v>
                </c:pt>
                <c:pt idx="10">
                  <c:v>6.3873179007332368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D35-4CA0-9E29-CDB039A7D689}"/>
            </c:ext>
          </c:extLst>
        </c:ser>
        <c:ser>
          <c:idx val="2"/>
          <c:order val="2"/>
          <c:tx>
            <c:strRef>
              <c:f>iedzivotaji!$D$1147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D7C2AD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D7C2AD"/>
              </a:solidFill>
              <a:ln>
                <a:solidFill>
                  <a:srgbClr val="D7C2AD"/>
                </a:solidFill>
                <a:prstDash val="solid"/>
              </a:ln>
            </c:spPr>
          </c:marker>
          <c:cat>
            <c:strRef>
              <c:f>iedzivotaji!$A$1148:$A$1170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iedzivotaji!$D$1148:$D$1170</c:f>
              <c:numCache>
                <c:formatCode>0.0</c:formatCode>
                <c:ptCount val="11"/>
                <c:pt idx="0">
                  <c:v>4.1969315961482856</c:v>
                </c:pt>
                <c:pt idx="1">
                  <c:v>5.3159423466871267</c:v>
                </c:pt>
                <c:pt idx="2">
                  <c:v>5.2</c:v>
                </c:pt>
                <c:pt idx="3">
                  <c:v>7.1875806111202305</c:v>
                </c:pt>
                <c:pt idx="4">
                  <c:v>6.2</c:v>
                </c:pt>
                <c:pt idx="5">
                  <c:v>7.3</c:v>
                </c:pt>
                <c:pt idx="6">
                  <c:v>6.3</c:v>
                </c:pt>
                <c:pt idx="7">
                  <c:v>6.4</c:v>
                </c:pt>
                <c:pt idx="8">
                  <c:v>5.0999999999999996</c:v>
                </c:pt>
                <c:pt idx="9">
                  <c:v>5.4</c:v>
                </c:pt>
                <c:pt idx="10">
                  <c:v>5.719720989220038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D35-4CA0-9E29-CDB039A7D689}"/>
            </c:ext>
          </c:extLst>
        </c:ser>
        <c:ser>
          <c:idx val="3"/>
          <c:order val="3"/>
          <c:tx>
            <c:strRef>
              <c:f>iedzivotaji!$E$1147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iedzivotaji!$A$1148:$A$1170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iedzivotaji!$E$1148:$E$1170</c:f>
              <c:numCache>
                <c:formatCode>0.0</c:formatCode>
                <c:ptCount val="11"/>
                <c:pt idx="0">
                  <c:v>4.3810574422819322</c:v>
                </c:pt>
                <c:pt idx="1">
                  <c:v>6.5822325116891367</c:v>
                </c:pt>
                <c:pt idx="2">
                  <c:v>4.5999999999999996</c:v>
                </c:pt>
                <c:pt idx="3">
                  <c:v>7.3275484266806901</c:v>
                </c:pt>
                <c:pt idx="4">
                  <c:v>6.5</c:v>
                </c:pt>
                <c:pt idx="5">
                  <c:v>7</c:v>
                </c:pt>
                <c:pt idx="6">
                  <c:v>6.9</c:v>
                </c:pt>
                <c:pt idx="7">
                  <c:v>7.2</c:v>
                </c:pt>
                <c:pt idx="8">
                  <c:v>6.2</c:v>
                </c:pt>
                <c:pt idx="9">
                  <c:v>6.6</c:v>
                </c:pt>
                <c:pt idx="10">
                  <c:v>6.4009045152819315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D35-4CA0-9E29-CDB039A7D689}"/>
            </c:ext>
          </c:extLst>
        </c:ser>
        <c:ser>
          <c:idx val="8"/>
          <c:order val="4"/>
          <c:tx>
            <c:strRef>
              <c:f>iedzivotaji!$F$1147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</c:marker>
          <c:cat>
            <c:strRef>
              <c:f>iedzivotaji!$A$1148:$A$1170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iedzivotaji!$F$1148:$F$1170</c:f>
              <c:numCache>
                <c:formatCode>General</c:formatCode>
                <c:ptCount val="11"/>
                <c:pt idx="3" formatCode="0.0">
                  <c:v>6.5135111345832239</c:v>
                </c:pt>
                <c:pt idx="4" formatCode="0.0">
                  <c:v>6.3</c:v>
                </c:pt>
                <c:pt idx="5" formatCode="0.0">
                  <c:v>6.5</c:v>
                </c:pt>
                <c:pt idx="6" formatCode="0.0">
                  <c:v>6.7</c:v>
                </c:pt>
                <c:pt idx="7" formatCode="0.0">
                  <c:v>6.3</c:v>
                </c:pt>
                <c:pt idx="8" formatCode="0.0">
                  <c:v>5</c:v>
                </c:pt>
                <c:pt idx="9" formatCode="0.0">
                  <c:v>5.2</c:v>
                </c:pt>
                <c:pt idx="10" formatCode="0.0">
                  <c:v>5.7846613174099648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5D35-4CA0-9E29-CDB039A7D689}"/>
            </c:ext>
          </c:extLst>
        </c:ser>
        <c:ser>
          <c:idx val="4"/>
          <c:order val="5"/>
          <c:tx>
            <c:strRef>
              <c:f>iedzivotaji!$G$1147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iedzivotaji!$A$1148:$A$1170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iedzivotaji!$G$1148:$G$1170</c:f>
              <c:numCache>
                <c:formatCode>0.0</c:formatCode>
                <c:ptCount val="11"/>
                <c:pt idx="0">
                  <c:v>4.0652590483353928</c:v>
                </c:pt>
                <c:pt idx="1">
                  <c:v>5.4494442645947982</c:v>
                </c:pt>
                <c:pt idx="2">
                  <c:v>4.5</c:v>
                </c:pt>
                <c:pt idx="3">
                  <c:v>7.1797992090051723</c:v>
                </c:pt>
                <c:pt idx="4">
                  <c:v>6.9</c:v>
                </c:pt>
                <c:pt idx="5">
                  <c:v>7.5</c:v>
                </c:pt>
                <c:pt idx="6">
                  <c:v>7.4</c:v>
                </c:pt>
                <c:pt idx="7">
                  <c:v>7.5</c:v>
                </c:pt>
                <c:pt idx="8">
                  <c:v>5.6</c:v>
                </c:pt>
                <c:pt idx="9">
                  <c:v>6.3</c:v>
                </c:pt>
                <c:pt idx="10">
                  <c:v>7.1543062668595336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5D35-4CA0-9E29-CDB039A7D689}"/>
            </c:ext>
          </c:extLst>
        </c:ser>
        <c:ser>
          <c:idx val="5"/>
          <c:order val="6"/>
          <c:tx>
            <c:strRef>
              <c:f>iedzivotaji!$H$1147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iedzivotaji!$A$1148:$A$1170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iedzivotaji!$H$1148:$H$1170</c:f>
              <c:numCache>
                <c:formatCode>0.0</c:formatCode>
                <c:ptCount val="11"/>
                <c:pt idx="0">
                  <c:v>4.2182732005026029</c:v>
                </c:pt>
                <c:pt idx="1">
                  <c:v>6.3318396089157893</c:v>
                </c:pt>
                <c:pt idx="2">
                  <c:v>4.8</c:v>
                </c:pt>
                <c:pt idx="3">
                  <c:v>7.3334373537213287</c:v>
                </c:pt>
                <c:pt idx="4">
                  <c:v>7.2</c:v>
                </c:pt>
                <c:pt idx="5">
                  <c:v>7.3</c:v>
                </c:pt>
                <c:pt idx="6">
                  <c:v>7.6</c:v>
                </c:pt>
                <c:pt idx="7">
                  <c:v>7.5</c:v>
                </c:pt>
                <c:pt idx="8">
                  <c:v>5.7</c:v>
                </c:pt>
                <c:pt idx="9">
                  <c:v>6.3</c:v>
                </c:pt>
                <c:pt idx="10">
                  <c:v>6.2157166706415454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5D35-4CA0-9E29-CDB039A7D689}"/>
            </c:ext>
          </c:extLst>
        </c:ser>
        <c:ser>
          <c:idx val="6"/>
          <c:order val="7"/>
          <c:tx>
            <c:strRef>
              <c:f>iedzivotaji!$I$1147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iedzivotaji!$A$1148:$A$1170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iedzivotaji!$I$1148:$I$1170</c:f>
              <c:numCache>
                <c:formatCode>0.0</c:formatCode>
                <c:ptCount val="11"/>
                <c:pt idx="0">
                  <c:v>3.8122041703978509</c:v>
                </c:pt>
                <c:pt idx="1">
                  <c:v>5.0755880587240085</c:v>
                </c:pt>
                <c:pt idx="2">
                  <c:v>4.3</c:v>
                </c:pt>
                <c:pt idx="3">
                  <c:v>5.7053400591407195</c:v>
                </c:pt>
                <c:pt idx="4">
                  <c:v>6.2</c:v>
                </c:pt>
                <c:pt idx="5">
                  <c:v>5.9</c:v>
                </c:pt>
                <c:pt idx="6">
                  <c:v>5.6</c:v>
                </c:pt>
                <c:pt idx="7">
                  <c:v>7</c:v>
                </c:pt>
                <c:pt idx="8">
                  <c:v>5.0999999999999996</c:v>
                </c:pt>
                <c:pt idx="9">
                  <c:v>4.5</c:v>
                </c:pt>
                <c:pt idx="10">
                  <c:v>5.4211843202668897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5D35-4CA0-9E29-CDB039A7D689}"/>
            </c:ext>
          </c:extLst>
        </c:ser>
        <c:ser>
          <c:idx val="9"/>
          <c:order val="8"/>
          <c:tx>
            <c:strRef>
              <c:f>iedzivotaji!$J$1147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/>
          </c:spPr>
          <c:marker>
            <c:symbol val="circle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iedzivotaji!$A$1148:$A$1170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iedzivotaji!$J$1148:$J$1170</c:f>
              <c:numCache>
                <c:formatCode>General</c:formatCode>
                <c:ptCount val="11"/>
                <c:pt idx="3" formatCode="0.0">
                  <c:v>6.9737408523461042</c:v>
                </c:pt>
                <c:pt idx="4" formatCode="0.0">
                  <c:v>6.2</c:v>
                </c:pt>
                <c:pt idx="5" formatCode="0.0">
                  <c:v>7.6</c:v>
                </c:pt>
                <c:pt idx="6" formatCode="0.0">
                  <c:v>7.4</c:v>
                </c:pt>
                <c:pt idx="7" formatCode="0.0">
                  <c:v>7.2</c:v>
                </c:pt>
                <c:pt idx="8" formatCode="0.0">
                  <c:v>5.7</c:v>
                </c:pt>
                <c:pt idx="9" formatCode="0.0">
                  <c:v>5.2</c:v>
                </c:pt>
                <c:pt idx="10" formatCode="0.0">
                  <c:v>6.685853442550366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5D35-4CA0-9E29-CDB039A7D689}"/>
            </c:ext>
          </c:extLst>
        </c:ser>
        <c:ser>
          <c:idx val="7"/>
          <c:order val="9"/>
          <c:tx>
            <c:strRef>
              <c:f>iedzivotaji!$K$1147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iedzivotaji!$A$1148:$A$1170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iedzivotaji!$K$1148:$K$1170</c:f>
              <c:numCache>
                <c:formatCode>0.0</c:formatCode>
                <c:ptCount val="11"/>
                <c:pt idx="0">
                  <c:v>4.1340246214284075</c:v>
                </c:pt>
                <c:pt idx="1">
                  <c:v>5.5243573939642978</c:v>
                </c:pt>
                <c:pt idx="2">
                  <c:v>5.2</c:v>
                </c:pt>
                <c:pt idx="3">
                  <c:v>7.3787380965640139</c:v>
                </c:pt>
                <c:pt idx="4" formatCode="General">
                  <c:v>6.2</c:v>
                </c:pt>
                <c:pt idx="5">
                  <c:v>7</c:v>
                </c:pt>
                <c:pt idx="6" formatCode="General">
                  <c:v>6.9</c:v>
                </c:pt>
                <c:pt idx="7" formatCode="General">
                  <c:v>6.9</c:v>
                </c:pt>
                <c:pt idx="8" formatCode="General">
                  <c:v>5.9</c:v>
                </c:pt>
                <c:pt idx="9" formatCode="General">
                  <c:v>5.9</c:v>
                </c:pt>
                <c:pt idx="10">
                  <c:v>6.6164865849216952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5D35-4CA0-9E29-CDB039A7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3980560"/>
        <c:axId val="-363977296"/>
      </c:lineChart>
      <c:catAx>
        <c:axId val="-363980560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6397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63977296"/>
        <c:scaling>
          <c:orientation val="minMax"/>
          <c:max val="8"/>
          <c:min val="3.3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-363980560"/>
        <c:crosses val="autoZero"/>
        <c:crossBetween val="between"/>
        <c:majorUnit val="0.47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Šķirto laulību skaits uz 1000 iedzīvotājiem</a:t>
            </a:r>
          </a:p>
        </c:rich>
      </c:tx>
      <c:layout>
        <c:manualLayout>
          <c:xMode val="edge"/>
          <c:yMode val="edge"/>
          <c:x val="0.38955414134876976"/>
          <c:y val="1.26581280344248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25467706947591"/>
          <c:y val="6.5437238800085618E-2"/>
          <c:w val="0.87051188798110202"/>
          <c:h val="0.53906300339067059"/>
        </c:manualLayout>
      </c:layout>
      <c:lineChart>
        <c:grouping val="standard"/>
        <c:varyColors val="0"/>
        <c:ser>
          <c:idx val="0"/>
          <c:order val="0"/>
          <c:tx>
            <c:strRef>
              <c:f>iedzivotaji!$B$1106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iedzivotaji!$A$1107:$A$1128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iedzivotaji!$B$1107:$B$1128</c:f>
              <c:numCache>
                <c:formatCode>0.0</c:formatCode>
                <c:ptCount val="11"/>
                <c:pt idx="0">
                  <c:v>2.59241774863691</c:v>
                </c:pt>
                <c:pt idx="1">
                  <c:v>2.7634566523867008</c:v>
                </c:pt>
                <c:pt idx="2">
                  <c:v>2.2000000000000002</c:v>
                </c:pt>
                <c:pt idx="3">
                  <c:v>2.6160000000000001</c:v>
                </c:pt>
                <c:pt idx="4" formatCode="General">
                  <c:v>3.1</c:v>
                </c:pt>
                <c:pt idx="5" formatCode="General">
                  <c:v>3.1</c:v>
                </c:pt>
                <c:pt idx="6" formatCode="General">
                  <c:v>3.1</c:v>
                </c:pt>
                <c:pt idx="7" formatCode="General">
                  <c:v>3.1</c:v>
                </c:pt>
                <c:pt idx="8" formatCode="General">
                  <c:v>2.7</c:v>
                </c:pt>
                <c:pt idx="9" formatCode="General">
                  <c:v>2.5</c:v>
                </c:pt>
                <c:pt idx="10">
                  <c:v>2.8714694786214396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BC3-400A-8259-32691AB89CD0}"/>
            </c:ext>
          </c:extLst>
        </c:ser>
        <c:ser>
          <c:idx val="1"/>
          <c:order val="1"/>
          <c:tx>
            <c:strRef>
              <c:f>iedzivotaji!$C$1106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iedzivotaji!$A$1107:$A$1128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iedzivotaji!$C$1107:$C$1128</c:f>
              <c:numCache>
                <c:formatCode>0.0</c:formatCode>
                <c:ptCount val="11"/>
                <c:pt idx="0">
                  <c:v>3.1599634345206575</c:v>
                </c:pt>
                <c:pt idx="1">
                  <c:v>3.0457215583758717</c:v>
                </c:pt>
                <c:pt idx="2">
                  <c:v>2.4</c:v>
                </c:pt>
                <c:pt idx="3">
                  <c:v>2.6829999999999998</c:v>
                </c:pt>
                <c:pt idx="4" formatCode="General">
                  <c:v>3.2</c:v>
                </c:pt>
                <c:pt idx="5" formatCode="General">
                  <c:v>3.2</c:v>
                </c:pt>
                <c:pt idx="6" formatCode="General">
                  <c:v>3.2</c:v>
                </c:pt>
                <c:pt idx="7" formatCode="General">
                  <c:v>3.2</c:v>
                </c:pt>
                <c:pt idx="8" formatCode="General">
                  <c:v>2.7</c:v>
                </c:pt>
                <c:pt idx="9" formatCode="General">
                  <c:v>2.5</c:v>
                </c:pt>
                <c:pt idx="10">
                  <c:v>2.8351619143249511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BC3-400A-8259-32691AB89CD0}"/>
            </c:ext>
          </c:extLst>
        </c:ser>
        <c:ser>
          <c:idx val="2"/>
          <c:order val="2"/>
          <c:tx>
            <c:strRef>
              <c:f>iedzivotaji!$D$1106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D7C2AD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D7C2AD"/>
              </a:solidFill>
              <a:ln>
                <a:solidFill>
                  <a:srgbClr val="D7C2AD"/>
                </a:solidFill>
                <a:prstDash val="solid"/>
              </a:ln>
            </c:spPr>
          </c:marker>
          <c:cat>
            <c:strRef>
              <c:f>iedzivotaji!$A$1107:$A$1128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iedzivotaji!$D$1107:$D$1128</c:f>
              <c:numCache>
                <c:formatCode>0.0</c:formatCode>
                <c:ptCount val="11"/>
                <c:pt idx="0">
                  <c:v>3.1104607862894391</c:v>
                </c:pt>
                <c:pt idx="1">
                  <c:v>3.2334082314901078</c:v>
                </c:pt>
                <c:pt idx="2">
                  <c:v>3</c:v>
                </c:pt>
                <c:pt idx="3">
                  <c:v>3.3530000000000002</c:v>
                </c:pt>
                <c:pt idx="4" formatCode="General">
                  <c:v>3.6</c:v>
                </c:pt>
                <c:pt idx="5" formatCode="General">
                  <c:v>3.7</c:v>
                </c:pt>
                <c:pt idx="6" formatCode="General">
                  <c:v>3.5</c:v>
                </c:pt>
                <c:pt idx="7" formatCode="General">
                  <c:v>3.4</c:v>
                </c:pt>
                <c:pt idx="8" formatCode="General">
                  <c:v>3.3</c:v>
                </c:pt>
                <c:pt idx="9" formatCode="General">
                  <c:v>3.1</c:v>
                </c:pt>
                <c:pt idx="10">
                  <c:v>3.5890932149651236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BC3-400A-8259-32691AB89CD0}"/>
            </c:ext>
          </c:extLst>
        </c:ser>
        <c:ser>
          <c:idx val="8"/>
          <c:order val="3"/>
          <c:tx>
            <c:strRef>
              <c:f>iedzivotaji!$F$1106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iedzivotaji!$A$1107:$A$1128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iedzivotaji!$F$1107:$F$1128</c:f>
              <c:numCache>
                <c:formatCode>General</c:formatCode>
                <c:ptCount val="11"/>
                <c:pt idx="3" formatCode="0.0">
                  <c:v>2.5529999999999999</c:v>
                </c:pt>
                <c:pt idx="4">
                  <c:v>3.3</c:v>
                </c:pt>
                <c:pt idx="5">
                  <c:v>4.0999999999999996</c:v>
                </c:pt>
                <c:pt idx="6">
                  <c:v>3.3</c:v>
                </c:pt>
                <c:pt idx="7">
                  <c:v>3.5</c:v>
                </c:pt>
                <c:pt idx="8" formatCode="0.0">
                  <c:v>3</c:v>
                </c:pt>
                <c:pt idx="9">
                  <c:v>2.8</c:v>
                </c:pt>
                <c:pt idx="10" formatCode="0.0">
                  <c:v>2.4724762082478073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BC3-400A-8259-32691AB89CD0}"/>
            </c:ext>
          </c:extLst>
        </c:ser>
        <c:ser>
          <c:idx val="3"/>
          <c:order val="4"/>
          <c:tx>
            <c:strRef>
              <c:f>iedzivotaji!$E$1106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iedzivotaji!$A$1107:$A$1128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iedzivotaji!$E$1107:$E$1128</c:f>
              <c:numCache>
                <c:formatCode>0.0</c:formatCode>
                <c:ptCount val="11"/>
                <c:pt idx="0">
                  <c:v>2.9312110944764007</c:v>
                </c:pt>
                <c:pt idx="1">
                  <c:v>3.8585500930591494</c:v>
                </c:pt>
                <c:pt idx="2">
                  <c:v>2.2000000000000002</c:v>
                </c:pt>
                <c:pt idx="3">
                  <c:v>2.8050000000000002</c:v>
                </c:pt>
                <c:pt idx="4" formatCode="General">
                  <c:v>3.3</c:v>
                </c:pt>
                <c:pt idx="5" formatCode="General">
                  <c:v>3.2</c:v>
                </c:pt>
                <c:pt idx="6" formatCode="General">
                  <c:v>3.4</c:v>
                </c:pt>
                <c:pt idx="7" formatCode="General">
                  <c:v>3.3</c:v>
                </c:pt>
                <c:pt idx="8" formatCode="General">
                  <c:v>2.5</c:v>
                </c:pt>
                <c:pt idx="9" formatCode="General">
                  <c:v>2.5</c:v>
                </c:pt>
                <c:pt idx="10">
                  <c:v>3.2825151360420164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BC3-400A-8259-32691AB89CD0}"/>
            </c:ext>
          </c:extLst>
        </c:ser>
        <c:ser>
          <c:idx val="4"/>
          <c:order val="5"/>
          <c:tx>
            <c:strRef>
              <c:f>iedzivotaji!$G$1106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iedzivotaji!$A$1107:$A$1128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iedzivotaji!$G$1107:$G$1128</c:f>
              <c:numCache>
                <c:formatCode>0.0</c:formatCode>
                <c:ptCount val="11"/>
                <c:pt idx="0">
                  <c:v>3.4563656225935278</c:v>
                </c:pt>
                <c:pt idx="1">
                  <c:v>3.0934139059746055</c:v>
                </c:pt>
                <c:pt idx="2">
                  <c:v>2.2000000000000002</c:v>
                </c:pt>
                <c:pt idx="3">
                  <c:v>2.9409999999999998</c:v>
                </c:pt>
                <c:pt idx="4" formatCode="General">
                  <c:v>3.2</c:v>
                </c:pt>
                <c:pt idx="5" formatCode="General">
                  <c:v>4.0999999999999996</c:v>
                </c:pt>
                <c:pt idx="6" formatCode="General">
                  <c:v>3.7</c:v>
                </c:pt>
                <c:pt idx="7">
                  <c:v>4</c:v>
                </c:pt>
                <c:pt idx="8" formatCode="General">
                  <c:v>3.3</c:v>
                </c:pt>
                <c:pt idx="9" formatCode="General">
                  <c:v>2.4</c:v>
                </c:pt>
                <c:pt idx="10">
                  <c:v>3.342585714844208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BC3-400A-8259-32691AB89CD0}"/>
            </c:ext>
          </c:extLst>
        </c:ser>
        <c:ser>
          <c:idx val="5"/>
          <c:order val="6"/>
          <c:tx>
            <c:strRef>
              <c:f>iedzivotaji!$H$1106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iedzivotaji!$A$1107:$A$1128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iedzivotaji!$H$1107:$H$1128</c:f>
              <c:numCache>
                <c:formatCode>0.0</c:formatCode>
                <c:ptCount val="11"/>
                <c:pt idx="0">
                  <c:v>4.3865553760545684</c:v>
                </c:pt>
                <c:pt idx="1">
                  <c:v>4.0272362218471747</c:v>
                </c:pt>
                <c:pt idx="2">
                  <c:v>3.1</c:v>
                </c:pt>
                <c:pt idx="3">
                  <c:v>3.39</c:v>
                </c:pt>
                <c:pt idx="4" formatCode="General">
                  <c:v>3.7</c:v>
                </c:pt>
                <c:pt idx="5" formatCode="General">
                  <c:v>3.4</c:v>
                </c:pt>
                <c:pt idx="6" formatCode="General">
                  <c:v>3.6</c:v>
                </c:pt>
                <c:pt idx="7" formatCode="General">
                  <c:v>3.4</c:v>
                </c:pt>
                <c:pt idx="8" formatCode="General">
                  <c:v>2.9</c:v>
                </c:pt>
                <c:pt idx="9" formatCode="General">
                  <c:v>2.9</c:v>
                </c:pt>
                <c:pt idx="10">
                  <c:v>2.817195325542571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BC3-400A-8259-32691AB89CD0}"/>
            </c:ext>
          </c:extLst>
        </c:ser>
        <c:ser>
          <c:idx val="6"/>
          <c:order val="7"/>
          <c:tx>
            <c:strRef>
              <c:f>iedzivotaji!$I$1106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iedzivotaji!$A$1107:$A$1128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iedzivotaji!$I$1107:$I$1128</c:f>
              <c:numCache>
                <c:formatCode>0.0</c:formatCode>
                <c:ptCount val="11"/>
                <c:pt idx="0">
                  <c:v>2.865549443520532</c:v>
                </c:pt>
                <c:pt idx="1">
                  <c:v>2.8652513234732306</c:v>
                </c:pt>
                <c:pt idx="2">
                  <c:v>2.6</c:v>
                </c:pt>
                <c:pt idx="3">
                  <c:v>3.3050000000000002</c:v>
                </c:pt>
                <c:pt idx="4" formatCode="General">
                  <c:v>3.1</c:v>
                </c:pt>
                <c:pt idx="5" formatCode="General">
                  <c:v>3.1</c:v>
                </c:pt>
                <c:pt idx="6" formatCode="General">
                  <c:v>2.9</c:v>
                </c:pt>
                <c:pt idx="7" formatCode="General">
                  <c:v>2.9</c:v>
                </c:pt>
                <c:pt idx="8" formatCode="General">
                  <c:v>2.2999999999999998</c:v>
                </c:pt>
                <c:pt idx="9" formatCode="General">
                  <c:v>1.9</c:v>
                </c:pt>
                <c:pt idx="10">
                  <c:v>3.4119341875805596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8BC3-400A-8259-32691AB89CD0}"/>
            </c:ext>
          </c:extLst>
        </c:ser>
        <c:ser>
          <c:idx val="9"/>
          <c:order val="8"/>
          <c:tx>
            <c:strRef>
              <c:f>iedzivotaji!$J$1106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iedzivotaji!$A$1107:$A$1128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iedzivotaji!$J$1107:$J$1128</c:f>
              <c:numCache>
                <c:formatCode>General</c:formatCode>
                <c:ptCount val="11"/>
                <c:pt idx="3" formatCode="0.0">
                  <c:v>1.464</c:v>
                </c:pt>
                <c:pt idx="4">
                  <c:v>2.6</c:v>
                </c:pt>
                <c:pt idx="5">
                  <c:v>2.4</c:v>
                </c:pt>
                <c:pt idx="6">
                  <c:v>2.2999999999999998</c:v>
                </c:pt>
                <c:pt idx="7">
                  <c:v>2.8</c:v>
                </c:pt>
                <c:pt idx="8">
                  <c:v>3.6</c:v>
                </c:pt>
                <c:pt idx="9">
                  <c:v>2.7</c:v>
                </c:pt>
                <c:pt idx="10" formatCode="0.0">
                  <c:v>2.1253044055789241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8BC3-400A-8259-32691AB89CD0}"/>
            </c:ext>
          </c:extLst>
        </c:ser>
        <c:ser>
          <c:idx val="7"/>
          <c:order val="9"/>
          <c:tx>
            <c:strRef>
              <c:f>iedzivotaji!$K$1106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iedzivotaji!$A$1107:$A$1128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iedzivotaji!$K$1107:$K$1128</c:f>
              <c:numCache>
                <c:formatCode>0.0</c:formatCode>
                <c:ptCount val="11"/>
                <c:pt idx="0">
                  <c:v>3.0605486147591532</c:v>
                </c:pt>
                <c:pt idx="1">
                  <c:v>2.6252111582888187</c:v>
                </c:pt>
                <c:pt idx="2">
                  <c:v>2.5</c:v>
                </c:pt>
                <c:pt idx="3">
                  <c:v>2.617</c:v>
                </c:pt>
                <c:pt idx="4" formatCode="General">
                  <c:v>3.6</c:v>
                </c:pt>
                <c:pt idx="5" formatCode="General">
                  <c:v>3.3</c:v>
                </c:pt>
                <c:pt idx="6" formatCode="General">
                  <c:v>3.3</c:v>
                </c:pt>
                <c:pt idx="7" formatCode="General">
                  <c:v>4.0999999999999996</c:v>
                </c:pt>
                <c:pt idx="8" formatCode="General">
                  <c:v>2.9</c:v>
                </c:pt>
                <c:pt idx="9">
                  <c:v>3</c:v>
                </c:pt>
                <c:pt idx="10">
                  <c:v>3.0654364453077578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8BC3-400A-8259-32691AB89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3975664"/>
        <c:axId val="-363979472"/>
      </c:lineChart>
      <c:catAx>
        <c:axId val="-363975664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6397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63979472"/>
        <c:scaling>
          <c:orientation val="minMax"/>
          <c:max val="5"/>
          <c:min val="1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-363975664"/>
        <c:crosses val="autoZero"/>
        <c:crossBetween val="between"/>
        <c:majorUnit val="0.4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mirstība uz 1000 iedzīvotājiem</a:t>
            </a:r>
          </a:p>
        </c:rich>
      </c:tx>
      <c:layout>
        <c:manualLayout>
          <c:xMode val="edge"/>
          <c:yMode val="edge"/>
          <c:x val="0.37129863785275014"/>
          <c:y val="9.057826495890640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03329693277392"/>
          <c:y val="6.4819553805774283E-2"/>
          <c:w val="0.87282608695652175"/>
          <c:h val="0.48935777559055116"/>
        </c:manualLayout>
      </c:layout>
      <c:lineChart>
        <c:grouping val="standard"/>
        <c:varyColors val="0"/>
        <c:ser>
          <c:idx val="0"/>
          <c:order val="0"/>
          <c:tx>
            <c:strRef>
              <c:f>iedzivotaji!$B$1563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iedzivotaji!$A$1564:$A$1586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iedzivotaji!$B$1564:$B$1586</c:f>
              <c:numCache>
                <c:formatCode>0.0</c:formatCode>
                <c:ptCount val="11"/>
                <c:pt idx="0">
                  <c:v>13.403179972598497</c:v>
                </c:pt>
                <c:pt idx="1">
                  <c:v>14.712</c:v>
                </c:pt>
                <c:pt idx="2">
                  <c:v>14.48</c:v>
                </c:pt>
                <c:pt idx="3">
                  <c:v>14.462999999999999</c:v>
                </c:pt>
                <c:pt idx="4" formatCode="General">
                  <c:v>14.7</c:v>
                </c:pt>
                <c:pt idx="5" formatCode="General">
                  <c:v>14.9</c:v>
                </c:pt>
                <c:pt idx="6">
                  <c:v>15</c:v>
                </c:pt>
                <c:pt idx="7" formatCode="General">
                  <c:v>14.5</c:v>
                </c:pt>
                <c:pt idx="8" formatCode="General">
                  <c:v>15.2</c:v>
                </c:pt>
                <c:pt idx="9" formatCode="General">
                  <c:v>18.399999999999999</c:v>
                </c:pt>
                <c:pt idx="10">
                  <c:v>16.320164332812183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048-421D-8A48-817E4FF75CDC}"/>
            </c:ext>
          </c:extLst>
        </c:ser>
        <c:ser>
          <c:idx val="1"/>
          <c:order val="1"/>
          <c:tx>
            <c:strRef>
              <c:f>iedzivotaji!$C$1563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iedzivotaji!$A$1564:$A$1586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iedzivotaji!$C$1564:$C$1586</c:f>
              <c:numCache>
                <c:formatCode>0.0</c:formatCode>
                <c:ptCount val="11"/>
                <c:pt idx="0">
                  <c:v>12.947983119933054</c:v>
                </c:pt>
                <c:pt idx="1">
                  <c:v>13.933</c:v>
                </c:pt>
                <c:pt idx="2">
                  <c:v>13.788</c:v>
                </c:pt>
                <c:pt idx="3">
                  <c:v>13.726000000000001</c:v>
                </c:pt>
                <c:pt idx="4" formatCode="General">
                  <c:v>13.6</c:v>
                </c:pt>
                <c:pt idx="5" formatCode="General">
                  <c:v>14.1</c:v>
                </c:pt>
                <c:pt idx="6" formatCode="General">
                  <c:v>13.9</c:v>
                </c:pt>
                <c:pt idx="7" formatCode="General">
                  <c:v>13.5</c:v>
                </c:pt>
                <c:pt idx="8">
                  <c:v>15</c:v>
                </c:pt>
                <c:pt idx="9" formatCode="General">
                  <c:v>17.899999999999999</c:v>
                </c:pt>
                <c:pt idx="10">
                  <c:v>16.026540265697985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048-421D-8A48-817E4FF75CDC}"/>
            </c:ext>
          </c:extLst>
        </c:ser>
        <c:ser>
          <c:idx val="2"/>
          <c:order val="2"/>
          <c:tx>
            <c:strRef>
              <c:f>iedzivotaji!$D$1563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D7C2AD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D7C2AD"/>
              </a:solidFill>
              <a:ln>
                <a:solidFill>
                  <a:srgbClr val="D7C2AD"/>
                </a:solidFill>
                <a:prstDash val="solid"/>
              </a:ln>
            </c:spPr>
          </c:marker>
          <c:cat>
            <c:strRef>
              <c:f>iedzivotaji!$A$1564:$A$1586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iedzivotaji!$D$1564:$D$1586</c:f>
              <c:numCache>
                <c:formatCode>0.0</c:formatCode>
                <c:ptCount val="11"/>
                <c:pt idx="0">
                  <c:v>12.405207748027928</c:v>
                </c:pt>
                <c:pt idx="1">
                  <c:v>14.836</c:v>
                </c:pt>
                <c:pt idx="2">
                  <c:v>15.247999999999999</c:v>
                </c:pt>
                <c:pt idx="3">
                  <c:v>16.181000000000001</c:v>
                </c:pt>
                <c:pt idx="4" formatCode="General">
                  <c:v>15.9</c:v>
                </c:pt>
                <c:pt idx="5" formatCode="General">
                  <c:v>16.600000000000001</c:v>
                </c:pt>
                <c:pt idx="6" formatCode="General">
                  <c:v>16.5</c:v>
                </c:pt>
                <c:pt idx="7" formatCode="General">
                  <c:v>16.5</c:v>
                </c:pt>
                <c:pt idx="8" formatCode="General">
                  <c:v>17.3</c:v>
                </c:pt>
                <c:pt idx="9" formatCode="General">
                  <c:v>23.1</c:v>
                </c:pt>
                <c:pt idx="10">
                  <c:v>18.757133798351301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048-421D-8A48-817E4FF75CDC}"/>
            </c:ext>
          </c:extLst>
        </c:ser>
        <c:ser>
          <c:idx val="3"/>
          <c:order val="3"/>
          <c:tx>
            <c:strRef>
              <c:f>iedzivotaji!$E$1563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iedzivotaji!$A$1564:$A$1586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iedzivotaji!$E$1564:$E$1586</c:f>
              <c:numCache>
                <c:formatCode>0.0</c:formatCode>
                <c:ptCount val="11"/>
                <c:pt idx="0">
                  <c:v>11.623234563124136</c:v>
                </c:pt>
                <c:pt idx="1">
                  <c:v>12.8</c:v>
                </c:pt>
                <c:pt idx="2">
                  <c:v>11.853999999999999</c:v>
                </c:pt>
                <c:pt idx="3">
                  <c:v>13.481</c:v>
                </c:pt>
                <c:pt idx="4" formatCode="General">
                  <c:v>13.9</c:v>
                </c:pt>
                <c:pt idx="5" formatCode="General">
                  <c:v>12.5</c:v>
                </c:pt>
                <c:pt idx="6" formatCode="General">
                  <c:v>13.6</c:v>
                </c:pt>
                <c:pt idx="7" formatCode="General">
                  <c:v>12.6</c:v>
                </c:pt>
                <c:pt idx="8" formatCode="General">
                  <c:v>14.2</c:v>
                </c:pt>
                <c:pt idx="9" formatCode="General">
                  <c:v>16.7</c:v>
                </c:pt>
                <c:pt idx="10">
                  <c:v>14.570719964986505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048-421D-8A48-817E4FF75CDC}"/>
            </c:ext>
          </c:extLst>
        </c:ser>
        <c:ser>
          <c:idx val="8"/>
          <c:order val="4"/>
          <c:tx>
            <c:strRef>
              <c:f>iedzivotaji!$F$1563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iedzivotaji!$A$1564:$A$1586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iedzivotaji!$F$1564:$F$1586</c:f>
              <c:numCache>
                <c:formatCode>0.0</c:formatCode>
                <c:ptCount val="11"/>
                <c:pt idx="2" formatCode="General">
                  <c:v>13.7</c:v>
                </c:pt>
                <c:pt idx="3">
                  <c:v>13.643000000000001</c:v>
                </c:pt>
                <c:pt idx="4" formatCode="General">
                  <c:v>13.7</c:v>
                </c:pt>
                <c:pt idx="5" formatCode="General">
                  <c:v>13.2</c:v>
                </c:pt>
                <c:pt idx="6" formatCode="General">
                  <c:v>14.5</c:v>
                </c:pt>
                <c:pt idx="7" formatCode="General">
                  <c:v>13.4</c:v>
                </c:pt>
                <c:pt idx="8" formatCode="General">
                  <c:v>13.6</c:v>
                </c:pt>
                <c:pt idx="9" formatCode="General">
                  <c:v>21.5</c:v>
                </c:pt>
                <c:pt idx="10">
                  <c:v>15.394663183429746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048-421D-8A48-817E4FF75CDC}"/>
            </c:ext>
          </c:extLst>
        </c:ser>
        <c:ser>
          <c:idx val="4"/>
          <c:order val="5"/>
          <c:tx>
            <c:strRef>
              <c:f>iedzivotaji!$G$1563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iedzivotaji!$A$1564:$A$1586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iedzivotaji!$G$1564:$G$1586</c:f>
              <c:numCache>
                <c:formatCode>0.0</c:formatCode>
                <c:ptCount val="11"/>
                <c:pt idx="0">
                  <c:v>13.84432975310364</c:v>
                </c:pt>
                <c:pt idx="1">
                  <c:v>14.843999999999999</c:v>
                </c:pt>
                <c:pt idx="2">
                  <c:v>14.504</c:v>
                </c:pt>
                <c:pt idx="3">
                  <c:v>15.313000000000001</c:v>
                </c:pt>
                <c:pt idx="4" formatCode="General">
                  <c:v>13.8</c:v>
                </c:pt>
                <c:pt idx="5" formatCode="General">
                  <c:v>14</c:v>
                </c:pt>
                <c:pt idx="6" formatCode="General">
                  <c:v>15.2</c:v>
                </c:pt>
                <c:pt idx="7" formatCode="General">
                  <c:v>14.5</c:v>
                </c:pt>
                <c:pt idx="8" formatCode="General">
                  <c:v>14.3</c:v>
                </c:pt>
                <c:pt idx="9" formatCode="General">
                  <c:v>17.100000000000001</c:v>
                </c:pt>
                <c:pt idx="10">
                  <c:v>16.771570428867431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048-421D-8A48-817E4FF75CDC}"/>
            </c:ext>
          </c:extLst>
        </c:ser>
        <c:ser>
          <c:idx val="5"/>
          <c:order val="6"/>
          <c:tx>
            <c:strRef>
              <c:f>iedzivotaji!$H$1563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iedzivotaji!$A$1564:$A$1586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iedzivotaji!$H$1564:$H$1586</c:f>
              <c:numCache>
                <c:formatCode>0.0</c:formatCode>
                <c:ptCount val="11"/>
                <c:pt idx="0">
                  <c:v>13.057871837800642</c:v>
                </c:pt>
                <c:pt idx="1">
                  <c:v>15.209</c:v>
                </c:pt>
                <c:pt idx="2">
                  <c:v>13.651999999999999</c:v>
                </c:pt>
                <c:pt idx="3">
                  <c:v>13.617000000000001</c:v>
                </c:pt>
                <c:pt idx="4" formatCode="General">
                  <c:v>15.3</c:v>
                </c:pt>
                <c:pt idx="5" formatCode="General">
                  <c:v>14.8</c:v>
                </c:pt>
                <c:pt idx="6" formatCode="General">
                  <c:v>15.7</c:v>
                </c:pt>
                <c:pt idx="7">
                  <c:v>14</c:v>
                </c:pt>
                <c:pt idx="8" formatCode="General">
                  <c:v>15.3</c:v>
                </c:pt>
                <c:pt idx="9" formatCode="General">
                  <c:v>18.5</c:v>
                </c:pt>
                <c:pt idx="10">
                  <c:v>16.500715478177916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048-421D-8A48-817E4FF75CDC}"/>
            </c:ext>
          </c:extLst>
        </c:ser>
        <c:ser>
          <c:idx val="6"/>
          <c:order val="7"/>
          <c:tx>
            <c:strRef>
              <c:f>iedzivotaji!$I$1563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iedzivotaji!$A$1564:$A$1586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iedzivotaji!$I$1564:$I$1586</c:f>
              <c:numCache>
                <c:formatCode>0.0</c:formatCode>
                <c:ptCount val="11"/>
                <c:pt idx="0">
                  <c:v>13.284447904372065</c:v>
                </c:pt>
                <c:pt idx="1">
                  <c:v>14.983000000000001</c:v>
                </c:pt>
                <c:pt idx="2">
                  <c:v>16.562999999999999</c:v>
                </c:pt>
                <c:pt idx="3">
                  <c:v>16.454999999999998</c:v>
                </c:pt>
                <c:pt idx="4" formatCode="General">
                  <c:v>16.5</c:v>
                </c:pt>
                <c:pt idx="5" formatCode="General">
                  <c:v>15.9</c:v>
                </c:pt>
                <c:pt idx="6" formatCode="General">
                  <c:v>17.3</c:v>
                </c:pt>
                <c:pt idx="7" formatCode="General">
                  <c:v>16.3</c:v>
                </c:pt>
                <c:pt idx="8" formatCode="General">
                  <c:v>16.600000000000001</c:v>
                </c:pt>
                <c:pt idx="9" formatCode="General">
                  <c:v>21.3</c:v>
                </c:pt>
                <c:pt idx="10">
                  <c:v>18.196982333762982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E048-421D-8A48-817E4FF75CDC}"/>
            </c:ext>
          </c:extLst>
        </c:ser>
        <c:ser>
          <c:idx val="9"/>
          <c:order val="8"/>
          <c:tx>
            <c:strRef>
              <c:f>iedzivotaji!$J$1563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/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iedzivotaji!$A$1564:$A$1586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iedzivotaji!$J$1564:$J$1586</c:f>
              <c:numCache>
                <c:formatCode>0.0</c:formatCode>
                <c:ptCount val="11"/>
                <c:pt idx="2" formatCode="General">
                  <c:v>11.9</c:v>
                </c:pt>
                <c:pt idx="3">
                  <c:v>12.742000000000001</c:v>
                </c:pt>
                <c:pt idx="4" formatCode="General">
                  <c:v>13.6</c:v>
                </c:pt>
                <c:pt idx="5" formatCode="General">
                  <c:v>13.7</c:v>
                </c:pt>
                <c:pt idx="6" formatCode="General">
                  <c:v>13.1</c:v>
                </c:pt>
                <c:pt idx="7" formatCode="General">
                  <c:v>14.8</c:v>
                </c:pt>
                <c:pt idx="8" formatCode="General">
                  <c:v>13.4</c:v>
                </c:pt>
                <c:pt idx="9">
                  <c:v>16</c:v>
                </c:pt>
                <c:pt idx="10">
                  <c:v>16.161168917423069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E048-421D-8A48-817E4FF75CDC}"/>
            </c:ext>
          </c:extLst>
        </c:ser>
        <c:ser>
          <c:idx val="7"/>
          <c:order val="9"/>
          <c:tx>
            <c:strRef>
              <c:f>iedzivotaji!$K$1563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iedzivotaji!$A$1564:$A$1586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iedzivotaji!$K$1564:$K$1586</c:f>
              <c:numCache>
                <c:formatCode>0.0</c:formatCode>
                <c:ptCount val="11"/>
                <c:pt idx="0">
                  <c:v>12.183775641309646</c:v>
                </c:pt>
                <c:pt idx="1">
                  <c:v>13.414999999999999</c:v>
                </c:pt>
                <c:pt idx="2">
                  <c:v>14.042999999999999</c:v>
                </c:pt>
                <c:pt idx="3">
                  <c:v>14.535</c:v>
                </c:pt>
                <c:pt idx="4" formatCode="General">
                  <c:v>14.8</c:v>
                </c:pt>
                <c:pt idx="5" formatCode="General">
                  <c:v>15.7</c:v>
                </c:pt>
                <c:pt idx="6" formatCode="General">
                  <c:v>16.3</c:v>
                </c:pt>
                <c:pt idx="7" formatCode="General">
                  <c:v>15.1</c:v>
                </c:pt>
                <c:pt idx="8" formatCode="General">
                  <c:v>16.8</c:v>
                </c:pt>
                <c:pt idx="9" formatCode="General">
                  <c:v>18.399999999999999</c:v>
                </c:pt>
                <c:pt idx="10">
                  <c:v>16.632269029986645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E048-421D-8A48-817E4FF75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3972400"/>
        <c:axId val="-363978928"/>
      </c:lineChart>
      <c:catAx>
        <c:axId val="-363972400"/>
        <c:scaling>
          <c:orientation val="minMax"/>
        </c:scaling>
        <c:delete val="1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63978928"/>
        <c:crosses val="autoZero"/>
        <c:auto val="1"/>
        <c:lblAlgn val="ctr"/>
        <c:lblOffset val="100"/>
        <c:noMultiLvlLbl val="0"/>
      </c:catAx>
      <c:valAx>
        <c:axId val="-363978928"/>
        <c:scaling>
          <c:orientation val="minMax"/>
          <c:max val="24"/>
          <c:min val="11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-363972400"/>
        <c:crosses val="autoZero"/>
        <c:crossBetween val="between"/>
        <c:majorUnit val="1.3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mirstības koeficients (mirušo skaits attiecībā pret dzimušo skaitu), reizes </a:t>
            </a:r>
          </a:p>
        </c:rich>
      </c:tx>
      <c:layout>
        <c:manualLayout>
          <c:xMode val="edge"/>
          <c:yMode val="edge"/>
          <c:x val="0.28941682472172731"/>
          <c:y val="9.345744350262228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21784404674996"/>
          <c:y val="5.3188981197401737E-2"/>
          <c:w val="0.87365010799136067"/>
          <c:h val="0.51918517952246257"/>
        </c:manualLayout>
      </c:layout>
      <c:lineChart>
        <c:grouping val="standard"/>
        <c:varyColors val="0"/>
        <c:ser>
          <c:idx val="0"/>
          <c:order val="0"/>
          <c:tx>
            <c:strRef>
              <c:f>iedzivotaji!$B$1519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iedzivotaji!$A$1520:$A$1542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iedzivotaji!$B$1520:$B$1542</c:f>
              <c:numCache>
                <c:formatCode>0.00</c:formatCode>
                <c:ptCount val="11"/>
                <c:pt idx="0">
                  <c:v>1.590527459502173</c:v>
                </c:pt>
                <c:pt idx="1">
                  <c:v>1.5247243801460668</c:v>
                </c:pt>
                <c:pt idx="2">
                  <c:v>1.56</c:v>
                </c:pt>
                <c:pt idx="3">
                  <c:v>1.2956913417352929</c:v>
                </c:pt>
                <c:pt idx="4">
                  <c:v>1.3</c:v>
                </c:pt>
                <c:pt idx="5" formatCode="General">
                  <c:v>1.38</c:v>
                </c:pt>
                <c:pt idx="6" formatCode="General">
                  <c:v>1.49</c:v>
                </c:pt>
                <c:pt idx="7">
                  <c:v>1.48</c:v>
                </c:pt>
                <c:pt idx="8" formatCode="General">
                  <c:v>1.64</c:v>
                </c:pt>
                <c:pt idx="9" formatCode="General">
                  <c:v>1.99</c:v>
                </c:pt>
                <c:pt idx="10" formatCode="0.0">
                  <c:v>1.9262253980193056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1D1-42AE-A065-DB18530426FD}"/>
            </c:ext>
          </c:extLst>
        </c:ser>
        <c:ser>
          <c:idx val="1"/>
          <c:order val="1"/>
          <c:tx>
            <c:strRef>
              <c:f>iedzivotaji!$C$1519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iedzivotaji!$A$1520:$A$1542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iedzivotaji!$C$1520:$C$1542</c:f>
              <c:numCache>
                <c:formatCode>0.00</c:formatCode>
                <c:ptCount val="11"/>
                <c:pt idx="0">
                  <c:v>1.8595163374561565</c:v>
                </c:pt>
                <c:pt idx="1">
                  <c:v>1.3964539007092198</c:v>
                </c:pt>
                <c:pt idx="2">
                  <c:v>1.37</c:v>
                </c:pt>
                <c:pt idx="3">
                  <c:v>1.1652705757213138</c:v>
                </c:pt>
                <c:pt idx="4" formatCode="General">
                  <c:v>1.1499999999999999</c:v>
                </c:pt>
                <c:pt idx="5" formatCode="General">
                  <c:v>1.29</c:v>
                </c:pt>
                <c:pt idx="6" formatCode="General">
                  <c:v>1.38</c:v>
                </c:pt>
                <c:pt idx="7">
                  <c:v>1.44</c:v>
                </c:pt>
                <c:pt idx="8" formatCode="General">
                  <c:v>1.68</c:v>
                </c:pt>
                <c:pt idx="9">
                  <c:v>2</c:v>
                </c:pt>
                <c:pt idx="10" formatCode="0.0">
                  <c:v>2.0362726704190117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1D1-42AE-A065-DB18530426FD}"/>
            </c:ext>
          </c:extLst>
        </c:ser>
        <c:ser>
          <c:idx val="2"/>
          <c:order val="2"/>
          <c:tx>
            <c:strRef>
              <c:f>iedzivotaji!$D$1519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D7C2AD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D7C2AD"/>
              </a:solidFill>
              <a:ln>
                <a:solidFill>
                  <a:srgbClr val="D7C2AD"/>
                </a:solidFill>
                <a:prstDash val="solid"/>
              </a:ln>
            </c:spPr>
          </c:marker>
          <c:cat>
            <c:strRef>
              <c:f>iedzivotaji!$A$1520:$A$1542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iedzivotaji!$D$1520:$D$1542</c:f>
              <c:numCache>
                <c:formatCode>0.00</c:formatCode>
                <c:ptCount val="11"/>
                <c:pt idx="0">
                  <c:v>1.6330275229357798</c:v>
                </c:pt>
                <c:pt idx="1">
                  <c:v>1.9561952440550687</c:v>
                </c:pt>
                <c:pt idx="2">
                  <c:v>1.91</c:v>
                </c:pt>
                <c:pt idx="3">
                  <c:v>1.5384615384615385</c:v>
                </c:pt>
                <c:pt idx="4" formatCode="General">
                  <c:v>1.65</c:v>
                </c:pt>
                <c:pt idx="5" formatCode="General">
                  <c:v>1.72</c:v>
                </c:pt>
                <c:pt idx="6" formatCode="General">
                  <c:v>1.96</c:v>
                </c:pt>
                <c:pt idx="7">
                  <c:v>1.96</c:v>
                </c:pt>
                <c:pt idx="8" formatCode="General">
                  <c:v>2.1800000000000002</c:v>
                </c:pt>
                <c:pt idx="9" formatCode="General">
                  <c:v>3.08</c:v>
                </c:pt>
                <c:pt idx="10" formatCode="0.0">
                  <c:v>2.689090909090909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1D1-42AE-A065-DB18530426FD}"/>
            </c:ext>
          </c:extLst>
        </c:ser>
        <c:ser>
          <c:idx val="3"/>
          <c:order val="3"/>
          <c:tx>
            <c:strRef>
              <c:f>iedzivotaji!$E$1519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iedzivotaji!$A$1520:$A$1542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iedzivotaji!$E$1520:$E$1542</c:f>
              <c:numCache>
                <c:formatCode>0.00</c:formatCode>
                <c:ptCount val="11"/>
                <c:pt idx="0">
                  <c:v>1.3559027777777777</c:v>
                </c:pt>
                <c:pt idx="1">
                  <c:v>1.185672514619883</c:v>
                </c:pt>
                <c:pt idx="2">
                  <c:v>1.28</c:v>
                </c:pt>
                <c:pt idx="3">
                  <c:v>1.1292217327459617</c:v>
                </c:pt>
                <c:pt idx="4" formatCode="General">
                  <c:v>1.05</c:v>
                </c:pt>
                <c:pt idx="5" formatCode="General">
                  <c:v>0.98</c:v>
                </c:pt>
                <c:pt idx="6" formatCode="General">
                  <c:v>1.31</c:v>
                </c:pt>
                <c:pt idx="7">
                  <c:v>1.08</c:v>
                </c:pt>
                <c:pt idx="8" formatCode="General">
                  <c:v>1.26</c:v>
                </c:pt>
                <c:pt idx="9" formatCode="General">
                  <c:v>1.63</c:v>
                </c:pt>
                <c:pt idx="10" formatCode="0.0">
                  <c:v>1.6372950819672132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21D1-42AE-A065-DB18530426FD}"/>
            </c:ext>
          </c:extLst>
        </c:ser>
        <c:ser>
          <c:idx val="8"/>
          <c:order val="4"/>
          <c:tx>
            <c:strRef>
              <c:f>iedzivotaji!$F$1519</c:f>
              <c:strCache>
                <c:ptCount val="1"/>
                <c:pt idx="0">
                  <c:v>Jēkabpils</c:v>
                </c:pt>
              </c:strCache>
            </c:strRef>
          </c:tx>
          <c:spPr>
            <a:ln w="9525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iedzivotaji!$A$1520:$A$1542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iedzivotaji!$F$1520:$F$1542</c:f>
              <c:numCache>
                <c:formatCode>General</c:formatCode>
                <c:ptCount val="11"/>
                <c:pt idx="2">
                  <c:v>1.68</c:v>
                </c:pt>
                <c:pt idx="3" formatCode="0.00">
                  <c:v>1.4691943127962086</c:v>
                </c:pt>
                <c:pt idx="4">
                  <c:v>1.39</c:v>
                </c:pt>
                <c:pt idx="5">
                  <c:v>1.34</c:v>
                </c:pt>
                <c:pt idx="6">
                  <c:v>1.76</c:v>
                </c:pt>
                <c:pt idx="7" formatCode="0.00">
                  <c:v>1.5</c:v>
                </c:pt>
                <c:pt idx="8">
                  <c:v>1.61</c:v>
                </c:pt>
                <c:pt idx="9">
                  <c:v>2.5299999999999998</c:v>
                </c:pt>
                <c:pt idx="10" formatCode="0.0">
                  <c:v>1.71875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21D1-42AE-A065-DB18530426FD}"/>
            </c:ext>
          </c:extLst>
        </c:ser>
        <c:ser>
          <c:idx val="4"/>
          <c:order val="5"/>
          <c:tx>
            <c:strRef>
              <c:f>iedzivotaji!$G$1519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iedzivotaji!$A$1520:$A$1542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iedzivotaji!$G$1520:$G$1542</c:f>
              <c:numCache>
                <c:formatCode>0.00</c:formatCode>
                <c:ptCount val="11"/>
                <c:pt idx="0">
                  <c:v>1.6822033898305084</c:v>
                </c:pt>
                <c:pt idx="1">
                  <c:v>1.6114519427402862</c:v>
                </c:pt>
                <c:pt idx="2">
                  <c:v>1.47</c:v>
                </c:pt>
                <c:pt idx="3">
                  <c:v>1.2604340567612689</c:v>
                </c:pt>
                <c:pt idx="4">
                  <c:v>1</c:v>
                </c:pt>
                <c:pt idx="5" formatCode="General">
                  <c:v>1.07</c:v>
                </c:pt>
                <c:pt idx="6" formatCode="General">
                  <c:v>1.22</c:v>
                </c:pt>
                <c:pt idx="7">
                  <c:v>1.1000000000000001</c:v>
                </c:pt>
                <c:pt idx="8" formatCode="General">
                  <c:v>1.1100000000000001</c:v>
                </c:pt>
                <c:pt idx="9" formatCode="General">
                  <c:v>1.33</c:v>
                </c:pt>
                <c:pt idx="10" formatCode="0.0">
                  <c:v>1.4019607843137254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21D1-42AE-A065-DB18530426FD}"/>
            </c:ext>
          </c:extLst>
        </c:ser>
        <c:ser>
          <c:idx val="5"/>
          <c:order val="6"/>
          <c:tx>
            <c:strRef>
              <c:f>iedzivotaji!$H$1519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iedzivotaji!$A$1520:$A$1542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iedzivotaji!$H$1520:$H$1542</c:f>
              <c:numCache>
                <c:formatCode>0.00</c:formatCode>
                <c:ptCount val="11"/>
                <c:pt idx="0">
                  <c:v>1.4345238095238095</c:v>
                </c:pt>
                <c:pt idx="1">
                  <c:v>1.3238993710691824</c:v>
                </c:pt>
                <c:pt idx="2">
                  <c:v>1.52</c:v>
                </c:pt>
                <c:pt idx="3">
                  <c:v>1.1455847255369929</c:v>
                </c:pt>
                <c:pt idx="4" formatCode="General">
                  <c:v>1.27</c:v>
                </c:pt>
                <c:pt idx="5" formatCode="General">
                  <c:v>1.27</c:v>
                </c:pt>
                <c:pt idx="6" formatCode="General">
                  <c:v>1.41</c:v>
                </c:pt>
                <c:pt idx="7">
                  <c:v>1.19</c:v>
                </c:pt>
                <c:pt idx="8" formatCode="General">
                  <c:v>1.53</c:v>
                </c:pt>
                <c:pt idx="9" formatCode="General">
                  <c:v>1.75</c:v>
                </c:pt>
                <c:pt idx="10" formatCode="0.0">
                  <c:v>1.8147540983606558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21D1-42AE-A065-DB18530426FD}"/>
            </c:ext>
          </c:extLst>
        </c:ser>
        <c:ser>
          <c:idx val="6"/>
          <c:order val="7"/>
          <c:tx>
            <c:strRef>
              <c:f>iedzivotaji!$I$1519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iedzivotaji!$A$1520:$A$1542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iedzivotaji!$I$1520:$I$1542</c:f>
              <c:numCache>
                <c:formatCode>0.00</c:formatCode>
                <c:ptCount val="11"/>
                <c:pt idx="0">
                  <c:v>1.5981873111782476</c:v>
                </c:pt>
                <c:pt idx="1">
                  <c:v>1.7443365695792881</c:v>
                </c:pt>
                <c:pt idx="2">
                  <c:v>2.17</c:v>
                </c:pt>
                <c:pt idx="3">
                  <c:v>1.8333333333333333</c:v>
                </c:pt>
                <c:pt idx="4" formatCode="General">
                  <c:v>1.66</c:v>
                </c:pt>
                <c:pt idx="5" formatCode="General">
                  <c:v>1.61</c:v>
                </c:pt>
                <c:pt idx="6" formatCode="General">
                  <c:v>2.0499999999999998</c:v>
                </c:pt>
                <c:pt idx="7">
                  <c:v>1.76</c:v>
                </c:pt>
                <c:pt idx="8" formatCode="General">
                  <c:v>2.25</c:v>
                </c:pt>
                <c:pt idx="9" formatCode="General">
                  <c:v>2.69</c:v>
                </c:pt>
                <c:pt idx="10" formatCode="0.0">
                  <c:v>2.3300970873786406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21D1-42AE-A065-DB18530426FD}"/>
            </c:ext>
          </c:extLst>
        </c:ser>
        <c:ser>
          <c:idx val="9"/>
          <c:order val="8"/>
          <c:tx>
            <c:strRef>
              <c:f>iedzivotaji!$J$1519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iedzivotaji!$A$1520:$A$1542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iedzivotaji!$J$1520:$J$1542</c:f>
              <c:numCache>
                <c:formatCode>General</c:formatCode>
                <c:ptCount val="11"/>
                <c:pt idx="2">
                  <c:v>1.29</c:v>
                </c:pt>
                <c:pt idx="3" formatCode="0.00">
                  <c:v>1.0136986301369864</c:v>
                </c:pt>
                <c:pt idx="4">
                  <c:v>1.1399999999999999</c:v>
                </c:pt>
                <c:pt idx="5">
                  <c:v>1.1100000000000001</c:v>
                </c:pt>
                <c:pt idx="6">
                  <c:v>1.1200000000000001</c:v>
                </c:pt>
                <c:pt idx="7" formatCode="0.00">
                  <c:v>1.37</c:v>
                </c:pt>
                <c:pt idx="8">
                  <c:v>1.19</c:v>
                </c:pt>
                <c:pt idx="9">
                  <c:v>1.37</c:v>
                </c:pt>
                <c:pt idx="10" formatCode="0.0">
                  <c:v>1.6222222222222222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21D1-42AE-A065-DB18530426FD}"/>
            </c:ext>
          </c:extLst>
        </c:ser>
        <c:ser>
          <c:idx val="7"/>
          <c:order val="9"/>
          <c:tx>
            <c:strRef>
              <c:f>iedzivotaji!$K$1519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iedzivotaji!$A$1520:$A$1542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iedzivotaji!$K$1520:$K$1542</c:f>
              <c:numCache>
                <c:formatCode>0.00</c:formatCode>
                <c:ptCount val="11"/>
                <c:pt idx="0">
                  <c:v>1.5449438202247192</c:v>
                </c:pt>
                <c:pt idx="1">
                  <c:v>1.4282115869017633</c:v>
                </c:pt>
                <c:pt idx="2">
                  <c:v>1.47</c:v>
                </c:pt>
                <c:pt idx="3">
                  <c:v>1.4621848739495797</c:v>
                </c:pt>
                <c:pt idx="4" formatCode="General">
                  <c:v>1.59</c:v>
                </c:pt>
                <c:pt idx="5">
                  <c:v>1.8</c:v>
                </c:pt>
                <c:pt idx="6" formatCode="General">
                  <c:v>2.08</c:v>
                </c:pt>
                <c:pt idx="7">
                  <c:v>1.86</c:v>
                </c:pt>
                <c:pt idx="8" formatCode="General">
                  <c:v>1.95</c:v>
                </c:pt>
                <c:pt idx="9" formatCode="General">
                  <c:v>2.54</c:v>
                </c:pt>
                <c:pt idx="10" formatCode="0.0">
                  <c:v>2.0601503759398496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21D1-42AE-A065-DB1853042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3976752"/>
        <c:axId val="-362111456"/>
      </c:lineChart>
      <c:catAx>
        <c:axId val="-363976752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62111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62111456"/>
        <c:scaling>
          <c:orientation val="minMax"/>
          <c:max val="3.2"/>
          <c:min val="0.85000000000000009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crossAx val="-363976752"/>
        <c:crosses val="autoZero"/>
        <c:crossBetween val="between"/>
        <c:majorUnit val="0.23500000000000001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iedzīvotāju dzimuma un vecuma sastāvs 2022. gadā (%) </a:t>
            </a:r>
          </a:p>
        </c:rich>
      </c:tx>
      <c:layout>
        <c:manualLayout>
          <c:xMode val="edge"/>
          <c:yMode val="edge"/>
          <c:x val="0.2879077235860697"/>
          <c:y val="1.0438409181903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233261339092869E-2"/>
          <c:y val="6.6805845511482248E-2"/>
          <c:w val="0.89854384330990889"/>
          <c:h val="0.76409185803757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iedzivotaji!$B$141</c:f>
              <c:strCache>
                <c:ptCount val="1"/>
                <c:pt idx="0">
                  <c:v>vīrieši, %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iedzivotaji!$A$142:$A$156</c:f>
              <c:strCache>
                <c:ptCount val="15"/>
                <c:pt idx="0">
                  <c:v>0 - 5 gadi</c:v>
                </c:pt>
                <c:pt idx="1">
                  <c:v>6 -10 gadi</c:v>
                </c:pt>
                <c:pt idx="2">
                  <c:v>11 - 15 gadi</c:v>
                </c:pt>
                <c:pt idx="3">
                  <c:v>16-20 gadi</c:v>
                </c:pt>
                <c:pt idx="4">
                  <c:v>21-25 gadi</c:v>
                </c:pt>
                <c:pt idx="5">
                  <c:v>26-30 gadi</c:v>
                </c:pt>
                <c:pt idx="6">
                  <c:v>31-35 gadi</c:v>
                </c:pt>
                <c:pt idx="7">
                  <c:v>36-40 gadi</c:v>
                </c:pt>
                <c:pt idx="8">
                  <c:v>41-45 gadi</c:v>
                </c:pt>
                <c:pt idx="9">
                  <c:v>46-50 gadi</c:v>
                </c:pt>
                <c:pt idx="10">
                  <c:v>51-55 gadi</c:v>
                </c:pt>
                <c:pt idx="11">
                  <c:v>56-60 gadi</c:v>
                </c:pt>
                <c:pt idx="12">
                  <c:v>61-65 gadi</c:v>
                </c:pt>
                <c:pt idx="13">
                  <c:v>66-70 gadi</c:v>
                </c:pt>
                <c:pt idx="14">
                  <c:v>71+ gadi</c:v>
                </c:pt>
              </c:strCache>
            </c:strRef>
          </c:cat>
          <c:val>
            <c:numRef>
              <c:f>iedzivotaji!$B$142:$B$156</c:f>
              <c:numCache>
                <c:formatCode>0</c:formatCode>
                <c:ptCount val="15"/>
                <c:pt idx="0">
                  <c:v>53</c:v>
                </c:pt>
                <c:pt idx="1">
                  <c:v>53</c:v>
                </c:pt>
                <c:pt idx="2">
                  <c:v>51.1</c:v>
                </c:pt>
                <c:pt idx="3">
                  <c:v>51.3</c:v>
                </c:pt>
                <c:pt idx="4">
                  <c:v>53</c:v>
                </c:pt>
                <c:pt idx="5">
                  <c:v>50</c:v>
                </c:pt>
                <c:pt idx="6">
                  <c:v>49</c:v>
                </c:pt>
                <c:pt idx="7">
                  <c:v>49</c:v>
                </c:pt>
                <c:pt idx="8">
                  <c:v>47</c:v>
                </c:pt>
                <c:pt idx="9">
                  <c:v>47</c:v>
                </c:pt>
                <c:pt idx="10">
                  <c:v>45</c:v>
                </c:pt>
                <c:pt idx="11">
                  <c:v>44</c:v>
                </c:pt>
                <c:pt idx="12">
                  <c:v>41</c:v>
                </c:pt>
                <c:pt idx="13">
                  <c:v>38</c:v>
                </c:pt>
                <c:pt idx="1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F2-40F6-A7A1-CF4DE8E3D2FE}"/>
            </c:ext>
          </c:extLst>
        </c:ser>
        <c:ser>
          <c:idx val="1"/>
          <c:order val="1"/>
          <c:tx>
            <c:strRef>
              <c:f>iedzivotaji!$C$141</c:f>
              <c:strCache>
                <c:ptCount val="1"/>
                <c:pt idx="0">
                  <c:v>sievietes, %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iedzivotaji!$A$142:$A$156</c:f>
              <c:strCache>
                <c:ptCount val="15"/>
                <c:pt idx="0">
                  <c:v>0 - 5 gadi</c:v>
                </c:pt>
                <c:pt idx="1">
                  <c:v>6 -10 gadi</c:v>
                </c:pt>
                <c:pt idx="2">
                  <c:v>11 - 15 gadi</c:v>
                </c:pt>
                <c:pt idx="3">
                  <c:v>16-20 gadi</c:v>
                </c:pt>
                <c:pt idx="4">
                  <c:v>21-25 gadi</c:v>
                </c:pt>
                <c:pt idx="5">
                  <c:v>26-30 gadi</c:v>
                </c:pt>
                <c:pt idx="6">
                  <c:v>31-35 gadi</c:v>
                </c:pt>
                <c:pt idx="7">
                  <c:v>36-40 gadi</c:v>
                </c:pt>
                <c:pt idx="8">
                  <c:v>41-45 gadi</c:v>
                </c:pt>
                <c:pt idx="9">
                  <c:v>46-50 gadi</c:v>
                </c:pt>
                <c:pt idx="10">
                  <c:v>51-55 gadi</c:v>
                </c:pt>
                <c:pt idx="11">
                  <c:v>56-60 gadi</c:v>
                </c:pt>
                <c:pt idx="12">
                  <c:v>61-65 gadi</c:v>
                </c:pt>
                <c:pt idx="13">
                  <c:v>66-70 gadi</c:v>
                </c:pt>
                <c:pt idx="14">
                  <c:v>71+ gadi</c:v>
                </c:pt>
              </c:strCache>
            </c:strRef>
          </c:cat>
          <c:val>
            <c:numRef>
              <c:f>iedzivotaji!$C$142:$C$156</c:f>
              <c:numCache>
                <c:formatCode>0</c:formatCode>
                <c:ptCount val="15"/>
                <c:pt idx="0">
                  <c:v>47</c:v>
                </c:pt>
                <c:pt idx="1">
                  <c:v>47</c:v>
                </c:pt>
                <c:pt idx="2">
                  <c:v>48.9</c:v>
                </c:pt>
                <c:pt idx="3">
                  <c:v>48.7</c:v>
                </c:pt>
                <c:pt idx="4">
                  <c:v>47</c:v>
                </c:pt>
                <c:pt idx="5">
                  <c:v>50</c:v>
                </c:pt>
                <c:pt idx="6">
                  <c:v>51</c:v>
                </c:pt>
                <c:pt idx="7">
                  <c:v>51</c:v>
                </c:pt>
                <c:pt idx="8">
                  <c:v>53</c:v>
                </c:pt>
                <c:pt idx="9">
                  <c:v>53</c:v>
                </c:pt>
                <c:pt idx="10">
                  <c:v>55</c:v>
                </c:pt>
                <c:pt idx="11">
                  <c:v>56</c:v>
                </c:pt>
                <c:pt idx="12">
                  <c:v>59</c:v>
                </c:pt>
                <c:pt idx="13">
                  <c:v>62</c:v>
                </c:pt>
                <c:pt idx="14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F2-40F6-A7A1-CF4DE8E3D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5852304"/>
        <c:axId val="-385851216"/>
      </c:barChart>
      <c:catAx>
        <c:axId val="-385852304"/>
        <c:scaling>
          <c:orientation val="minMax"/>
        </c:scaling>
        <c:delete val="0"/>
        <c:axPos val="b"/>
        <c:majorGridlines>
          <c:spPr>
            <a:ln w="3175">
              <a:solidFill>
                <a:srgbClr val="DEE7B1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85851216"/>
        <c:crosses val="autoZero"/>
        <c:auto val="1"/>
        <c:lblAlgn val="ctr"/>
        <c:lblOffset val="100"/>
        <c:tickMarkSkip val="1"/>
        <c:noMultiLvlLbl val="0"/>
      </c:catAx>
      <c:valAx>
        <c:axId val="-385851216"/>
        <c:scaling>
          <c:orientation val="minMax"/>
          <c:max val="75"/>
          <c:min val="20"/>
        </c:scaling>
        <c:delete val="1"/>
        <c:axPos val="r"/>
        <c:majorGridlines>
          <c:spPr>
            <a:ln w="3175">
              <a:solidFill>
                <a:srgbClr val="DEE7B1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-385852304"/>
        <c:crosses val="max"/>
        <c:crossBetween val="between"/>
        <c:majorUnit val="5.5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dzimstība uz 1000 iedzīvotājiem</a:t>
            </a:r>
          </a:p>
        </c:rich>
      </c:tx>
      <c:layout>
        <c:manualLayout>
          <c:xMode val="edge"/>
          <c:yMode val="edge"/>
          <c:x val="0.39158617434401083"/>
          <c:y val="9.0790537975205888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46897237300378"/>
          <c:y val="6.2427384076990375E-2"/>
          <c:w val="0.86688011383849173"/>
          <c:h val="0.45183180227471559"/>
        </c:manualLayout>
      </c:layout>
      <c:lineChart>
        <c:grouping val="standard"/>
        <c:varyColors val="0"/>
        <c:ser>
          <c:idx val="0"/>
          <c:order val="0"/>
          <c:tx>
            <c:strRef>
              <c:f>iedzivotaji!$B$1607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iedzivotaji!$A$1608:$A$1630</c:f>
              <c:strCache>
                <c:ptCount val="12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iedzivotaji!$B$1608:$B$1630</c:f>
              <c:numCache>
                <c:formatCode>0.0</c:formatCode>
                <c:ptCount val="12"/>
                <c:pt idx="0">
                  <c:v>8.4268774440358456</c:v>
                </c:pt>
                <c:pt idx="1">
                  <c:v>9.8209999999999997</c:v>
                </c:pt>
                <c:pt idx="2">
                  <c:v>9.5350000000000001</c:v>
                </c:pt>
                <c:pt idx="3">
                  <c:v>10.9</c:v>
                </c:pt>
                <c:pt idx="4">
                  <c:v>11.162762823159673</c:v>
                </c:pt>
                <c:pt idx="5" formatCode="General">
                  <c:v>11.3</c:v>
                </c:pt>
                <c:pt idx="6" formatCode="General">
                  <c:v>10.8</c:v>
                </c:pt>
                <c:pt idx="7" formatCode="General">
                  <c:v>10.1</c:v>
                </c:pt>
                <c:pt idx="8" formatCode="General">
                  <c:v>9.8000000000000007</c:v>
                </c:pt>
                <c:pt idx="9" formatCode="General">
                  <c:v>9.3000000000000007</c:v>
                </c:pt>
                <c:pt idx="10" formatCode="General">
                  <c:v>9.3000000000000007</c:v>
                </c:pt>
                <c:pt idx="11">
                  <c:v>8.47261403031745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E47-410F-B0DF-DCDC53A54922}"/>
            </c:ext>
          </c:extLst>
        </c:ser>
        <c:ser>
          <c:idx val="1"/>
          <c:order val="1"/>
          <c:tx>
            <c:strRef>
              <c:f>iedzivotaji!$C$1607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iedzivotaji!$A$1608:$A$1630</c:f>
              <c:strCache>
                <c:ptCount val="12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iedzivotaji!$C$1608:$C$1630</c:f>
              <c:numCache>
                <c:formatCode>0.0</c:formatCode>
                <c:ptCount val="12"/>
                <c:pt idx="0">
                  <c:v>6.9630918853050083</c:v>
                </c:pt>
                <c:pt idx="1">
                  <c:v>10.151</c:v>
                </c:pt>
                <c:pt idx="2">
                  <c:v>10.295</c:v>
                </c:pt>
                <c:pt idx="3">
                  <c:v>11.7</c:v>
                </c:pt>
                <c:pt idx="4">
                  <c:v>11.779465107974515</c:v>
                </c:pt>
                <c:pt idx="5" formatCode="General">
                  <c:v>11.8</c:v>
                </c:pt>
                <c:pt idx="6">
                  <c:v>11</c:v>
                </c:pt>
                <c:pt idx="7" formatCode="General">
                  <c:v>10.1</c:v>
                </c:pt>
                <c:pt idx="8" formatCode="General">
                  <c:v>9.4</c:v>
                </c:pt>
                <c:pt idx="9" formatCode="General">
                  <c:v>8.9</c:v>
                </c:pt>
                <c:pt idx="10" formatCode="General">
                  <c:v>8.9</c:v>
                </c:pt>
                <c:pt idx="11">
                  <c:v>7.8705276059124945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E47-410F-B0DF-DCDC53A54922}"/>
            </c:ext>
          </c:extLst>
        </c:ser>
        <c:ser>
          <c:idx val="2"/>
          <c:order val="2"/>
          <c:tx>
            <c:strRef>
              <c:f>iedzivotaji!$D$1607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D7C2AD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D7C2AD"/>
              </a:solidFill>
              <a:ln>
                <a:solidFill>
                  <a:srgbClr val="D7C2AD"/>
                </a:solidFill>
                <a:prstDash val="solid"/>
              </a:ln>
            </c:spPr>
          </c:marker>
          <c:cat>
            <c:strRef>
              <c:f>iedzivotaji!$A$1608:$A$1630</c:f>
              <c:strCache>
                <c:ptCount val="12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iedzivotaji!$D$1608:$D$1630</c:f>
              <c:numCache>
                <c:formatCode>0.0</c:formatCode>
                <c:ptCount val="12"/>
                <c:pt idx="0">
                  <c:v>7.5964474412081131</c:v>
                </c:pt>
                <c:pt idx="1">
                  <c:v>8.0109999999999992</c:v>
                </c:pt>
                <c:pt idx="2">
                  <c:v>8.6229999999999993</c:v>
                </c:pt>
                <c:pt idx="3">
                  <c:v>9.1</c:v>
                </c:pt>
                <c:pt idx="4">
                  <c:v>10.517552705016064</c:v>
                </c:pt>
                <c:pt idx="5" formatCode="General">
                  <c:v>9.6</c:v>
                </c:pt>
                <c:pt idx="6" formatCode="General">
                  <c:v>9.6999999999999993</c:v>
                </c:pt>
                <c:pt idx="7" formatCode="General">
                  <c:v>8.4</c:v>
                </c:pt>
                <c:pt idx="8" formatCode="General">
                  <c:v>8.4</c:v>
                </c:pt>
                <c:pt idx="9" formatCode="General">
                  <c:v>7.9</c:v>
                </c:pt>
                <c:pt idx="10" formatCode="General">
                  <c:v>7.5</c:v>
                </c:pt>
                <c:pt idx="11">
                  <c:v>6.9752694990488271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E47-410F-B0DF-DCDC53A54922}"/>
            </c:ext>
          </c:extLst>
        </c:ser>
        <c:ser>
          <c:idx val="3"/>
          <c:order val="3"/>
          <c:tx>
            <c:strRef>
              <c:f>iedzivotaji!$E$1607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iedzivotaji!$A$1608:$A$1630</c:f>
              <c:strCache>
                <c:ptCount val="12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iedzivotaji!$E$1608:$E$1630</c:f>
              <c:numCache>
                <c:formatCode>0.0</c:formatCode>
                <c:ptCount val="12"/>
                <c:pt idx="0">
                  <c:v>8.5723215215870692</c:v>
                </c:pt>
                <c:pt idx="1">
                  <c:v>11.016999999999999</c:v>
                </c:pt>
                <c:pt idx="2">
                  <c:v>9.5570000000000004</c:v>
                </c:pt>
                <c:pt idx="3">
                  <c:v>12.6</c:v>
                </c:pt>
                <c:pt idx="4">
                  <c:v>11.937943728635288</c:v>
                </c:pt>
                <c:pt idx="5" formatCode="General">
                  <c:v>13.2</c:v>
                </c:pt>
                <c:pt idx="6" formatCode="General">
                  <c:v>12.7</c:v>
                </c:pt>
                <c:pt idx="7" formatCode="General">
                  <c:v>10.4</c:v>
                </c:pt>
                <c:pt idx="8" formatCode="General">
                  <c:v>11.6</c:v>
                </c:pt>
                <c:pt idx="9" formatCode="General">
                  <c:v>11.3</c:v>
                </c:pt>
                <c:pt idx="10" formatCode="General">
                  <c:v>10.199999999999999</c:v>
                </c:pt>
                <c:pt idx="11">
                  <c:v>8.8992632577139101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E47-410F-B0DF-DCDC53A54922}"/>
            </c:ext>
          </c:extLst>
        </c:ser>
        <c:ser>
          <c:idx val="8"/>
          <c:order val="4"/>
          <c:tx>
            <c:strRef>
              <c:f>iedzivotaji!$F$1607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iedzivotaji!$A$1608:$A$1630</c:f>
              <c:strCache>
                <c:ptCount val="12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iedzivotaji!$F$1608:$F$1630</c:f>
              <c:numCache>
                <c:formatCode>0.0</c:formatCode>
                <c:ptCount val="12"/>
                <c:pt idx="1">
                  <c:v>8.5280000000000005</c:v>
                </c:pt>
                <c:pt idx="2">
                  <c:v>8.1869999999999994</c:v>
                </c:pt>
                <c:pt idx="3">
                  <c:v>9.4</c:v>
                </c:pt>
                <c:pt idx="4">
                  <c:v>9.2861543878179731</c:v>
                </c:pt>
                <c:pt idx="5" formatCode="General">
                  <c:v>9.9</c:v>
                </c:pt>
                <c:pt idx="6" formatCode="General">
                  <c:v>9.9</c:v>
                </c:pt>
                <c:pt idx="7" formatCode="General">
                  <c:v>8.1999999999999993</c:v>
                </c:pt>
                <c:pt idx="8" formatCode="General">
                  <c:v>8.9</c:v>
                </c:pt>
                <c:pt idx="9" formatCode="General">
                  <c:v>8.5</c:v>
                </c:pt>
                <c:pt idx="10" formatCode="General">
                  <c:v>8.5</c:v>
                </c:pt>
                <c:pt idx="11">
                  <c:v>8.9568949430863967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3E47-410F-B0DF-DCDC53A54922}"/>
            </c:ext>
          </c:extLst>
        </c:ser>
        <c:ser>
          <c:idx val="4"/>
          <c:order val="5"/>
          <c:tx>
            <c:strRef>
              <c:f>iedzivotaji!$G$1607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iedzivotaji!$A$1608:$A$1630</c:f>
              <c:strCache>
                <c:ptCount val="12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iedzivotaji!$G$1608:$G$1630</c:f>
              <c:numCache>
                <c:formatCode>0.0</c:formatCode>
                <c:ptCount val="12"/>
                <c:pt idx="0">
                  <c:v>8.2298786441623655</c:v>
                </c:pt>
                <c:pt idx="1">
                  <c:v>9.3810000000000002</c:v>
                </c:pt>
                <c:pt idx="2">
                  <c:v>10.206</c:v>
                </c:pt>
                <c:pt idx="3">
                  <c:v>12.1</c:v>
                </c:pt>
                <c:pt idx="4">
                  <c:v>12.148869283034175</c:v>
                </c:pt>
                <c:pt idx="5" formatCode="General">
                  <c:v>13.8</c:v>
                </c:pt>
                <c:pt idx="6" formatCode="General">
                  <c:v>13.1</c:v>
                </c:pt>
                <c:pt idx="7" formatCode="General">
                  <c:v>12.4</c:v>
                </c:pt>
                <c:pt idx="8" formatCode="General">
                  <c:v>13.2</c:v>
                </c:pt>
                <c:pt idx="9" formatCode="General">
                  <c:v>12.9</c:v>
                </c:pt>
                <c:pt idx="10" formatCode="General">
                  <c:v>12.9</c:v>
                </c:pt>
                <c:pt idx="11">
                  <c:v>11.962938347863481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3E47-410F-B0DF-DCDC53A54922}"/>
            </c:ext>
          </c:extLst>
        </c:ser>
        <c:ser>
          <c:idx val="5"/>
          <c:order val="6"/>
          <c:tx>
            <c:strRef>
              <c:f>iedzivotaji!$H$1607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iedzivotaji!$A$1608:$A$1630</c:f>
              <c:strCache>
                <c:ptCount val="12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iedzivotaji!$H$1608:$H$1630</c:f>
              <c:numCache>
                <c:formatCode>0.0</c:formatCode>
                <c:ptCount val="12"/>
                <c:pt idx="0">
                  <c:v>9.1025828578859258</c:v>
                </c:pt>
                <c:pt idx="1">
                  <c:v>11.632999999999999</c:v>
                </c:pt>
                <c:pt idx="2">
                  <c:v>9.31</c:v>
                </c:pt>
                <c:pt idx="3">
                  <c:v>11.7</c:v>
                </c:pt>
                <c:pt idx="4">
                  <c:v>11.886693428275578</c:v>
                </c:pt>
                <c:pt idx="5">
                  <c:v>12</c:v>
                </c:pt>
                <c:pt idx="6" formatCode="General">
                  <c:v>11.7</c:v>
                </c:pt>
                <c:pt idx="7" formatCode="General">
                  <c:v>11.2</c:v>
                </c:pt>
                <c:pt idx="8" formatCode="General">
                  <c:v>11.8</c:v>
                </c:pt>
                <c:pt idx="9" formatCode="General">
                  <c:v>10</c:v>
                </c:pt>
                <c:pt idx="10" formatCode="General">
                  <c:v>10.6</c:v>
                </c:pt>
                <c:pt idx="11">
                  <c:v>9.09253517767708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3E47-410F-B0DF-DCDC53A54922}"/>
            </c:ext>
          </c:extLst>
        </c:ser>
        <c:ser>
          <c:idx val="6"/>
          <c:order val="7"/>
          <c:tx>
            <c:strRef>
              <c:f>iedzivotaji!$I$1607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iedzivotaji!$A$1608:$A$1630</c:f>
              <c:strCache>
                <c:ptCount val="12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iedzivotaji!$I$1608:$I$1630</c:f>
              <c:numCache>
                <c:formatCode>0.0</c:formatCode>
                <c:ptCount val="12"/>
                <c:pt idx="0">
                  <c:v>8.3121970819416902</c:v>
                </c:pt>
                <c:pt idx="1">
                  <c:v>8.9510000000000005</c:v>
                </c:pt>
                <c:pt idx="2">
                  <c:v>7.4080000000000004</c:v>
                </c:pt>
                <c:pt idx="3">
                  <c:v>8.5</c:v>
                </c:pt>
                <c:pt idx="4">
                  <c:v>8.9754739954774738</c:v>
                </c:pt>
                <c:pt idx="5" formatCode="General">
                  <c:v>9.9</c:v>
                </c:pt>
                <c:pt idx="6" formatCode="General">
                  <c:v>9.9</c:v>
                </c:pt>
                <c:pt idx="7" formatCode="General">
                  <c:v>8.4</c:v>
                </c:pt>
                <c:pt idx="8" formatCode="General">
                  <c:v>9.1999999999999993</c:v>
                </c:pt>
                <c:pt idx="9" formatCode="General">
                  <c:v>7.4</c:v>
                </c:pt>
                <c:pt idx="10" formatCode="General">
                  <c:v>7.9</c:v>
                </c:pt>
                <c:pt idx="11">
                  <c:v>7.8095382515732812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3E47-410F-B0DF-DCDC53A54922}"/>
            </c:ext>
          </c:extLst>
        </c:ser>
        <c:ser>
          <c:idx val="9"/>
          <c:order val="8"/>
          <c:tx>
            <c:strRef>
              <c:f>iedzivotaji!$J$1607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iedzivotaji!$A$1608:$A$1630</c:f>
              <c:strCache>
                <c:ptCount val="12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iedzivotaji!$J$1608:$J$1630</c:f>
              <c:numCache>
                <c:formatCode>0.0</c:formatCode>
                <c:ptCount val="12"/>
                <c:pt idx="1">
                  <c:v>11.032</c:v>
                </c:pt>
                <c:pt idx="2">
                  <c:v>9.157</c:v>
                </c:pt>
                <c:pt idx="3">
                  <c:v>11.8</c:v>
                </c:pt>
                <c:pt idx="4">
                  <c:v>12.569952647438656</c:v>
                </c:pt>
                <c:pt idx="5" formatCode="General">
                  <c:v>11.9</c:v>
                </c:pt>
                <c:pt idx="6" formatCode="General">
                  <c:v>12.4</c:v>
                </c:pt>
                <c:pt idx="7" formatCode="General">
                  <c:v>11.8</c:v>
                </c:pt>
                <c:pt idx="8" formatCode="General">
                  <c:v>10.8</c:v>
                </c:pt>
                <c:pt idx="9" formatCode="General">
                  <c:v>11.2</c:v>
                </c:pt>
                <c:pt idx="10" formatCode="General">
                  <c:v>11.6</c:v>
                </c:pt>
                <c:pt idx="11">
                  <c:v>9.9623644011512074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3E47-410F-B0DF-DCDC53A54922}"/>
            </c:ext>
          </c:extLst>
        </c:ser>
        <c:ser>
          <c:idx val="7"/>
          <c:order val="9"/>
          <c:tx>
            <c:strRef>
              <c:f>iedzivotaji!$K$1607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iedzivotaji!$A$1608:$A$1630</c:f>
              <c:strCache>
                <c:ptCount val="12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iedzivotaji!$K$1608:$K$1630</c:f>
              <c:numCache>
                <c:formatCode>0.0</c:formatCode>
                <c:ptCount val="12"/>
                <c:pt idx="0">
                  <c:v>7.8862256878295174</c:v>
                </c:pt>
                <c:pt idx="1">
                  <c:v>9.5109999999999992</c:v>
                </c:pt>
                <c:pt idx="2">
                  <c:v>9.7880000000000003</c:v>
                </c:pt>
                <c:pt idx="3" formatCode="General">
                  <c:v>10.4</c:v>
                </c:pt>
                <c:pt idx="4">
                  <c:v>9.940413209333407</c:v>
                </c:pt>
                <c:pt idx="5" formatCode="General">
                  <c:v>9.3000000000000007</c:v>
                </c:pt>
                <c:pt idx="6" formatCode="General">
                  <c:v>8.6999999999999993</c:v>
                </c:pt>
                <c:pt idx="7" formatCode="General">
                  <c:v>7.8</c:v>
                </c:pt>
                <c:pt idx="8" formatCode="General">
                  <c:v>8.1</c:v>
                </c:pt>
                <c:pt idx="9" formatCode="General">
                  <c:v>8.6</c:v>
                </c:pt>
                <c:pt idx="10" formatCode="General">
                  <c:v>7.3</c:v>
                </c:pt>
                <c:pt idx="11">
                  <c:v>8.0733276678402319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3E47-410F-B0DF-DCDC53A54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2121248"/>
        <c:axId val="-362108192"/>
      </c:lineChart>
      <c:catAx>
        <c:axId val="-362121248"/>
        <c:scaling>
          <c:orientation val="minMax"/>
        </c:scaling>
        <c:delete val="1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62108192"/>
        <c:crosses val="autoZero"/>
        <c:auto val="1"/>
        <c:lblAlgn val="ctr"/>
        <c:lblOffset val="100"/>
        <c:noMultiLvlLbl val="0"/>
      </c:catAx>
      <c:valAx>
        <c:axId val="-362108192"/>
        <c:scaling>
          <c:orientation val="minMax"/>
          <c:max val="15"/>
          <c:min val="6.5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-362121248"/>
        <c:crosses val="autoZero"/>
        <c:crossBetween val="between"/>
        <c:majorUnit val="0.5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dabiskais pieaugums uz 1000 iedzīvotājiem</a:t>
            </a:r>
          </a:p>
        </c:rich>
      </c:tx>
      <c:layout>
        <c:manualLayout>
          <c:xMode val="edge"/>
          <c:yMode val="edge"/>
          <c:x val="0.34564035264822662"/>
          <c:y val="9.670953293000538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47991116495054"/>
          <c:y val="5.4288627144747394E-2"/>
          <c:w val="0.87133620689655178"/>
          <c:h val="0.47845903559575725"/>
        </c:manualLayout>
      </c:layout>
      <c:lineChart>
        <c:grouping val="standard"/>
        <c:varyColors val="0"/>
        <c:ser>
          <c:idx val="9"/>
          <c:order val="0"/>
          <c:tx>
            <c:strRef>
              <c:f>iedzivotaji!$B$1475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iedzivotaji!$A$1476:$A$1498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iedzivotaji!$B$1476:$B$1498</c:f>
              <c:numCache>
                <c:formatCode>0.0_ ;[Red]\-0.0\ </c:formatCode>
                <c:ptCount val="11"/>
                <c:pt idx="0">
                  <c:v>-4.9763025285626528</c:v>
                </c:pt>
                <c:pt idx="1">
                  <c:v>-4.9159109034729518</c:v>
                </c:pt>
                <c:pt idx="2">
                  <c:v>-5.2160000000000002</c:v>
                </c:pt>
                <c:pt idx="3">
                  <c:v>-3.3</c:v>
                </c:pt>
                <c:pt idx="4">
                  <c:v>-3.4</c:v>
                </c:pt>
                <c:pt idx="5">
                  <c:v>-4.0999999999999996</c:v>
                </c:pt>
                <c:pt idx="6">
                  <c:v>-5</c:v>
                </c:pt>
                <c:pt idx="7">
                  <c:v>-4.7</c:v>
                </c:pt>
                <c:pt idx="8">
                  <c:v>-6</c:v>
                </c:pt>
                <c:pt idx="9">
                  <c:v>-9.1999999999999993</c:v>
                </c:pt>
                <c:pt idx="10">
                  <c:v>-7.8475503024947324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AAA-40DB-B428-FBC8F198F5C8}"/>
            </c:ext>
          </c:extLst>
        </c:ser>
        <c:ser>
          <c:idx val="0"/>
          <c:order val="1"/>
          <c:tx>
            <c:strRef>
              <c:f>iedzivotaji!$C$1475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iedzivotaji!$A$1476:$A$1498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iedzivotaji!$C$1476:$C$1498</c:f>
              <c:numCache>
                <c:formatCode>0.0_ ;[Red]\-0.0\ </c:formatCode>
                <c:ptCount val="11"/>
                <c:pt idx="0">
                  <c:v>-5.9848912346280452</c:v>
                </c:pt>
                <c:pt idx="1">
                  <c:v>-3.8415125251175817</c:v>
                </c:pt>
                <c:pt idx="2">
                  <c:v>-3.738</c:v>
                </c:pt>
                <c:pt idx="3">
                  <c:v>-1.9</c:v>
                </c:pt>
                <c:pt idx="4">
                  <c:v>-1.8</c:v>
                </c:pt>
                <c:pt idx="5">
                  <c:v>-3.1</c:v>
                </c:pt>
                <c:pt idx="6">
                  <c:v>-3.8</c:v>
                </c:pt>
                <c:pt idx="7">
                  <c:v>-4.0999999999999996</c:v>
                </c:pt>
                <c:pt idx="8">
                  <c:v>-6</c:v>
                </c:pt>
                <c:pt idx="9">
                  <c:v>-9</c:v>
                </c:pt>
                <c:pt idx="10">
                  <c:v>-8.1560126597854925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AAA-40DB-B428-FBC8F198F5C8}"/>
            </c:ext>
          </c:extLst>
        </c:ser>
        <c:ser>
          <c:idx val="1"/>
          <c:order val="2"/>
          <c:tx>
            <c:strRef>
              <c:f>iedzivotaji!$D$1475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iedzivotaji!$A$1476:$A$1498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iedzivotaji!$D$1476:$D$1498</c:f>
              <c:numCache>
                <c:formatCode>0.0_ ;[Red]\-0.0\ </c:formatCode>
                <c:ptCount val="11"/>
                <c:pt idx="0">
                  <c:v>-4.8087603068198153</c:v>
                </c:pt>
                <c:pt idx="1">
                  <c:v>-6.978316070221589</c:v>
                </c:pt>
                <c:pt idx="2">
                  <c:v>-7.319</c:v>
                </c:pt>
                <c:pt idx="3">
                  <c:v>-5.7</c:v>
                </c:pt>
                <c:pt idx="4">
                  <c:v>-6.3</c:v>
                </c:pt>
                <c:pt idx="5">
                  <c:v>-6.9</c:v>
                </c:pt>
                <c:pt idx="6">
                  <c:v>-8.1</c:v>
                </c:pt>
                <c:pt idx="7">
                  <c:v>-8.1</c:v>
                </c:pt>
                <c:pt idx="8">
                  <c:v>-9.4</c:v>
                </c:pt>
                <c:pt idx="9">
                  <c:v>-15.6</c:v>
                </c:pt>
                <c:pt idx="10">
                  <c:v>-11.781864299302473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AAA-40DB-B428-FBC8F198F5C8}"/>
            </c:ext>
          </c:extLst>
        </c:ser>
        <c:ser>
          <c:idx val="2"/>
          <c:order val="3"/>
          <c:tx>
            <c:strRef>
              <c:f>iedzivotaji!$E$1475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D7C2AD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D7C2AD"/>
              </a:solidFill>
              <a:ln>
                <a:solidFill>
                  <a:srgbClr val="D7C2AD"/>
                </a:solidFill>
                <a:prstDash val="solid"/>
              </a:ln>
            </c:spPr>
          </c:marker>
          <c:cat>
            <c:strRef>
              <c:f>iedzivotaji!$A$1476:$A$1498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iedzivotaji!$E$1476:$E$1498</c:f>
              <c:numCache>
                <c:formatCode>0.0_ ;[Red]\-0.0\ </c:formatCode>
                <c:ptCount val="11"/>
                <c:pt idx="0">
                  <c:v>-3.0509130415370649</c:v>
                </c:pt>
                <c:pt idx="1">
                  <c:v>-1.9217092620333802</c:v>
                </c:pt>
                <c:pt idx="2">
                  <c:v>-2.6259999999999999</c:v>
                </c:pt>
                <c:pt idx="3">
                  <c:v>-1.5</c:v>
                </c:pt>
                <c:pt idx="4">
                  <c:v>-0.7</c:v>
                </c:pt>
                <c:pt idx="5">
                  <c:v>0.2</c:v>
                </c:pt>
                <c:pt idx="6">
                  <c:v>-3.2</c:v>
                </c:pt>
                <c:pt idx="7">
                  <c:v>-1</c:v>
                </c:pt>
                <c:pt idx="8">
                  <c:v>-2.9</c:v>
                </c:pt>
                <c:pt idx="9">
                  <c:v>-6.4</c:v>
                </c:pt>
                <c:pt idx="10">
                  <c:v>-5.6714567072725943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AAA-40DB-B428-FBC8F198F5C8}"/>
            </c:ext>
          </c:extLst>
        </c:ser>
        <c:ser>
          <c:idx val="7"/>
          <c:order val="4"/>
          <c:tx>
            <c:strRef>
              <c:f>iedzivotaji!$F$1475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iedzivotaji!$A$1476:$A$1498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iedzivotaji!$F$1476:$F$1498</c:f>
              <c:numCache>
                <c:formatCode>0.0_ ;[Red]\-0.0\ </c:formatCode>
                <c:ptCount val="11"/>
                <c:pt idx="2">
                  <c:v>-5.9</c:v>
                </c:pt>
                <c:pt idx="3">
                  <c:v>-4.4000000000000004</c:v>
                </c:pt>
                <c:pt idx="4">
                  <c:v>-3.8</c:v>
                </c:pt>
                <c:pt idx="5">
                  <c:v>-3.3</c:v>
                </c:pt>
                <c:pt idx="6">
                  <c:v>-6.3</c:v>
                </c:pt>
                <c:pt idx="7">
                  <c:v>-4.5</c:v>
                </c:pt>
                <c:pt idx="8">
                  <c:v>-5.0999999999999996</c:v>
                </c:pt>
                <c:pt idx="9">
                  <c:v>-13</c:v>
                </c:pt>
                <c:pt idx="10">
                  <c:v>-6.437768240343348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5AAA-40DB-B428-FBC8F198F5C8}"/>
            </c:ext>
          </c:extLst>
        </c:ser>
        <c:ser>
          <c:idx val="3"/>
          <c:order val="5"/>
          <c:tx>
            <c:strRef>
              <c:f>iedzivotaji!$G$1475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iedzivotaji!$A$1476:$A$1498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iedzivotaji!$G$1476:$G$1498</c:f>
              <c:numCache>
                <c:formatCode>0.0_ ;[Red]\-0.0\ </c:formatCode>
                <c:ptCount val="11"/>
                <c:pt idx="0">
                  <c:v>-5.6144511089412736</c:v>
                </c:pt>
                <c:pt idx="1">
                  <c:v>-5.3775044063163202</c:v>
                </c:pt>
                <c:pt idx="2">
                  <c:v>-4.6120000000000001</c:v>
                </c:pt>
                <c:pt idx="3">
                  <c:v>-3.2</c:v>
                </c:pt>
                <c:pt idx="4">
                  <c:v>-0.02</c:v>
                </c:pt>
                <c:pt idx="5">
                  <c:v>-0.9</c:v>
                </c:pt>
                <c:pt idx="6">
                  <c:v>-2.7</c:v>
                </c:pt>
                <c:pt idx="7">
                  <c:v>-1.3</c:v>
                </c:pt>
                <c:pt idx="8">
                  <c:v>-1.4</c:v>
                </c:pt>
                <c:pt idx="9">
                  <c:v>-4.2</c:v>
                </c:pt>
                <c:pt idx="10">
                  <c:v>-4.8086320810039487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5AAA-40DB-B428-FBC8F198F5C8}"/>
            </c:ext>
          </c:extLst>
        </c:ser>
        <c:ser>
          <c:idx val="4"/>
          <c:order val="6"/>
          <c:tx>
            <c:strRef>
              <c:f>iedzivotaji!$H$1475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iedzivotaji!$A$1476:$A$1498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iedzivotaji!$H$1476:$H$1498</c:f>
              <c:numCache>
                <c:formatCode>0.0_ ;[Red]\-0.0\ </c:formatCode>
                <c:ptCount val="11"/>
                <c:pt idx="0">
                  <c:v>-3.9552889799147173</c:v>
                </c:pt>
                <c:pt idx="1">
                  <c:v>-3.5965780131525347</c:v>
                </c:pt>
                <c:pt idx="2">
                  <c:v>-4.6680000000000001</c:v>
                </c:pt>
                <c:pt idx="3">
                  <c:v>-1.7</c:v>
                </c:pt>
                <c:pt idx="4">
                  <c:v>-3.3</c:v>
                </c:pt>
                <c:pt idx="5">
                  <c:v>-3.1</c:v>
                </c:pt>
                <c:pt idx="6">
                  <c:v>-4.5999999999999996</c:v>
                </c:pt>
                <c:pt idx="7">
                  <c:v>-2.2000000000000002</c:v>
                </c:pt>
                <c:pt idx="8">
                  <c:v>-5.3</c:v>
                </c:pt>
                <c:pt idx="9">
                  <c:v>-7.9</c:v>
                </c:pt>
                <c:pt idx="10">
                  <c:v>-7.4081803005008346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5AAA-40DB-B428-FBC8F198F5C8}"/>
            </c:ext>
          </c:extLst>
        </c:ser>
        <c:ser>
          <c:idx val="5"/>
          <c:order val="7"/>
          <c:tx>
            <c:strRef>
              <c:f>iedzivotaji!$I$1475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  <a:scene3d>
                <a:camera prst="orthographicFront"/>
                <a:lightRig rig="threePt" dir="t"/>
              </a:scene3d>
              <a:sp3d/>
            </c:spPr>
          </c:marker>
          <c:cat>
            <c:strRef>
              <c:f>iedzivotaji!$A$1476:$A$1498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iedzivotaji!$I$1476:$I$1498</c:f>
              <c:numCache>
                <c:formatCode>0.0_ ;[Red]\-0.0\ </c:formatCode>
                <c:ptCount val="11"/>
                <c:pt idx="0">
                  <c:v>-4.9722508224303761</c:v>
                </c:pt>
                <c:pt idx="1">
                  <c:v>-6.2762648037985045</c:v>
                </c:pt>
                <c:pt idx="2">
                  <c:v>-8.9139999999999997</c:v>
                </c:pt>
                <c:pt idx="3">
                  <c:v>-7.5</c:v>
                </c:pt>
                <c:pt idx="4">
                  <c:v>-6.6</c:v>
                </c:pt>
                <c:pt idx="5">
                  <c:v>-6</c:v>
                </c:pt>
                <c:pt idx="6">
                  <c:v>-8.9</c:v>
                </c:pt>
                <c:pt idx="7">
                  <c:v>-7.1</c:v>
                </c:pt>
                <c:pt idx="8">
                  <c:v>-9.1999999999999993</c:v>
                </c:pt>
                <c:pt idx="9">
                  <c:v>-13.4</c:v>
                </c:pt>
                <c:pt idx="10">
                  <c:v>-10.387444082189704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5AAA-40DB-B428-FBC8F198F5C8}"/>
            </c:ext>
          </c:extLst>
        </c:ser>
        <c:ser>
          <c:idx val="8"/>
          <c:order val="8"/>
          <c:tx>
            <c:strRef>
              <c:f>iedzivotaji!$J$1475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iedzivotaji!$A$1476:$A$1498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iedzivotaji!$J$1476:$J$1498</c:f>
              <c:numCache>
                <c:formatCode>0.0_ ;[Red]\-0.0\ </c:formatCode>
                <c:ptCount val="11"/>
                <c:pt idx="2">
                  <c:v>-3.1</c:v>
                </c:pt>
                <c:pt idx="3">
                  <c:v>-0.2</c:v>
                </c:pt>
                <c:pt idx="4">
                  <c:v>-1.7</c:v>
                </c:pt>
                <c:pt idx="5">
                  <c:v>-1.3</c:v>
                </c:pt>
                <c:pt idx="6">
                  <c:v>-1.4</c:v>
                </c:pt>
                <c:pt idx="7">
                  <c:v>-4</c:v>
                </c:pt>
                <c:pt idx="8">
                  <c:v>-2.2000000000000002</c:v>
                </c:pt>
                <c:pt idx="9">
                  <c:v>-4.3</c:v>
                </c:pt>
                <c:pt idx="10">
                  <c:v>-6.1988045162718617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5AAA-40DB-B428-FBC8F198F5C8}"/>
            </c:ext>
          </c:extLst>
        </c:ser>
        <c:ser>
          <c:idx val="6"/>
          <c:order val="9"/>
          <c:tx>
            <c:strRef>
              <c:f>iedzivotaji!$K$1475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iedzivotaji!$A$1476:$A$1498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iedzivotaji!$K$1476:$K$1498</c:f>
              <c:numCache>
                <c:formatCode>0.0_ ;[Red]\-0.0\ </c:formatCode>
                <c:ptCount val="11"/>
                <c:pt idx="0">
                  <c:v>-4.2975499534801305</c:v>
                </c:pt>
                <c:pt idx="1">
                  <c:v>-3.8807469296443413</c:v>
                </c:pt>
                <c:pt idx="2">
                  <c:v>-4.5170000000000003</c:v>
                </c:pt>
                <c:pt idx="3">
                  <c:v>-4.5999999999999996</c:v>
                </c:pt>
                <c:pt idx="4">
                  <c:v>-5.5</c:v>
                </c:pt>
                <c:pt idx="5">
                  <c:v>-7</c:v>
                </c:pt>
                <c:pt idx="6">
                  <c:v>-8.5</c:v>
                </c:pt>
                <c:pt idx="7">
                  <c:v>-7</c:v>
                </c:pt>
                <c:pt idx="8">
                  <c:v>-8.1999999999999993</c:v>
                </c:pt>
                <c:pt idx="9">
                  <c:v>-11.2</c:v>
                </c:pt>
                <c:pt idx="10">
                  <c:v>-8.5589413621464114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5AAA-40DB-B428-FBC8F198F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2120704"/>
        <c:axId val="-362120160"/>
      </c:lineChart>
      <c:catAx>
        <c:axId val="-362120704"/>
        <c:scaling>
          <c:orientation val="minMax"/>
        </c:scaling>
        <c:delete val="1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62120160"/>
        <c:crosses val="autoZero"/>
        <c:auto val="1"/>
        <c:lblAlgn val="ctr"/>
        <c:lblOffset val="100"/>
        <c:noMultiLvlLbl val="0"/>
      </c:catAx>
      <c:valAx>
        <c:axId val="-362120160"/>
        <c:scaling>
          <c:orientation val="minMax"/>
          <c:max val="2"/>
          <c:min val="-17"/>
        </c:scaling>
        <c:delete val="0"/>
        <c:axPos val="l"/>
        <c:majorGridlines>
          <c:spPr>
            <a:ln w="12700">
              <a:solidFill>
                <a:sysClr val="window" lastClr="FFFFFF">
                  <a:lumMod val="95000"/>
                </a:sysClr>
              </a:solidFill>
              <a:prstDash val="sysDash"/>
            </a:ln>
          </c:spPr>
        </c:majorGridlines>
        <c:numFmt formatCode="0.0_ ;[Red]\-0.0\ 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2120704"/>
        <c:crosses val="autoZero"/>
        <c:crossBetween val="between"/>
        <c:majorUnit val="1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Kopējās migrācijas saldo uz 1000 iedzīvotājiem</a:t>
            </a:r>
          </a:p>
        </c:rich>
      </c:tx>
      <c:layout>
        <c:manualLayout>
          <c:xMode val="edge"/>
          <c:yMode val="edge"/>
          <c:x val="0.3994911655326831"/>
          <c:y val="6.853594520197170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6753770103806"/>
          <c:y val="5.5878462790404475E-2"/>
          <c:w val="0.86773847802786719"/>
          <c:h val="0.4470898233790645"/>
        </c:manualLayout>
      </c:layout>
      <c:lineChart>
        <c:grouping val="standard"/>
        <c:varyColors val="0"/>
        <c:ser>
          <c:idx val="8"/>
          <c:order val="0"/>
          <c:tx>
            <c:strRef>
              <c:f>iedzivotaji!$B$1431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iedzivotaji!$A$1432:$A$1454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iedzivotaji!$B$1432:$B$1454</c:f>
              <c:numCache>
                <c:formatCode>0.0</c:formatCode>
                <c:ptCount val="11"/>
                <c:pt idx="0">
                  <c:v>-0.76827418815143078</c:v>
                </c:pt>
                <c:pt idx="1">
                  <c:v>-0.2457955451736476</c:v>
                </c:pt>
                <c:pt idx="2">
                  <c:v>-3.8140000000000001</c:v>
                </c:pt>
                <c:pt idx="3" formatCode="General">
                  <c:v>-5.4</c:v>
                </c:pt>
                <c:pt idx="4" formatCode="General">
                  <c:v>-6.3</c:v>
                </c:pt>
                <c:pt idx="5">
                  <c:v>-4</c:v>
                </c:pt>
                <c:pt idx="6" formatCode="General">
                  <c:v>-2.6</c:v>
                </c:pt>
                <c:pt idx="7" formatCode="General">
                  <c:v>-1.8</c:v>
                </c:pt>
                <c:pt idx="8" formatCode="General">
                  <c:v>-1.7</c:v>
                </c:pt>
                <c:pt idx="9" formatCode="General">
                  <c:v>-0.2</c:v>
                </c:pt>
                <c:pt idx="10">
                  <c:v>3.9967966147780571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561-49FC-B9A9-DE2415B94F05}"/>
            </c:ext>
          </c:extLst>
        </c:ser>
        <c:ser>
          <c:idx val="0"/>
          <c:order val="1"/>
          <c:tx>
            <c:strRef>
              <c:f>iedzivotaji!$C$1431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iedzivotaji!$A$1432:$A$1454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iedzivotaji!$C$1432:$C$1454</c:f>
              <c:numCache>
                <c:formatCode>0.0</c:formatCode>
                <c:ptCount val="11"/>
                <c:pt idx="0">
                  <c:v>-3.3703575638304839</c:v>
                </c:pt>
                <c:pt idx="1">
                  <c:v>-1.9090736663285586</c:v>
                </c:pt>
                <c:pt idx="2">
                  <c:v>-5.8250000000000002</c:v>
                </c:pt>
                <c:pt idx="3" formatCode="General">
                  <c:v>-1.6</c:v>
                </c:pt>
                <c:pt idx="4" formatCode="General">
                  <c:v>4.5999999999999996</c:v>
                </c:pt>
                <c:pt idx="5" formatCode="General">
                  <c:v>-2.2999999999999998</c:v>
                </c:pt>
                <c:pt idx="6" formatCode="General">
                  <c:v>-4.5999999999999996</c:v>
                </c:pt>
                <c:pt idx="7" formatCode="General">
                  <c:v>-4.0999999999999996</c:v>
                </c:pt>
                <c:pt idx="8" formatCode="General">
                  <c:v>-4.5</c:v>
                </c:pt>
                <c:pt idx="9" formatCode="General">
                  <c:v>-5.6</c:v>
                </c:pt>
                <c:pt idx="10">
                  <c:v>14.205342508232306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561-49FC-B9A9-DE2415B94F05}"/>
            </c:ext>
          </c:extLst>
        </c:ser>
        <c:ser>
          <c:idx val="1"/>
          <c:order val="2"/>
          <c:tx>
            <c:strRef>
              <c:f>iedzivotaji!$D$1431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iedzivotaji!$A$1432:$A$1454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iedzivotaji!$D$1432:$D$1454</c:f>
              <c:numCache>
                <c:formatCode>0.0</c:formatCode>
                <c:ptCount val="11"/>
                <c:pt idx="0">
                  <c:v>-4.0944154786328131</c:v>
                </c:pt>
                <c:pt idx="1">
                  <c:v>-1.2148115671982609</c:v>
                </c:pt>
                <c:pt idx="2">
                  <c:v>-3.9209999999999998</c:v>
                </c:pt>
                <c:pt idx="3" formatCode="General">
                  <c:v>-7.8</c:v>
                </c:pt>
                <c:pt idx="4" formatCode="General">
                  <c:v>-8.6999999999999993</c:v>
                </c:pt>
                <c:pt idx="5" formatCode="General">
                  <c:v>-9.1999999999999993</c:v>
                </c:pt>
                <c:pt idx="6" formatCode="General">
                  <c:v>0.2</c:v>
                </c:pt>
                <c:pt idx="7" formatCode="General">
                  <c:v>1.3</c:v>
                </c:pt>
                <c:pt idx="8" formatCode="General">
                  <c:v>-2.5</c:v>
                </c:pt>
                <c:pt idx="9" formatCode="General">
                  <c:v>-3.4</c:v>
                </c:pt>
                <c:pt idx="10">
                  <c:v>8.3576410906785039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561-49FC-B9A9-DE2415B94F05}"/>
            </c:ext>
          </c:extLst>
        </c:ser>
        <c:ser>
          <c:idx val="2"/>
          <c:order val="3"/>
          <c:tx>
            <c:strRef>
              <c:f>iedzivotaji!$E$1431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D7C2AD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D7C2AD"/>
              </a:solidFill>
              <a:ln>
                <a:solidFill>
                  <a:srgbClr val="D7C2AD"/>
                </a:solidFill>
                <a:prstDash val="solid"/>
              </a:ln>
            </c:spPr>
          </c:marker>
          <c:cat>
            <c:strRef>
              <c:f>iedzivotaji!$A$1432:$A$1454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iedzivotaji!$E$1432:$E$1454</c:f>
              <c:numCache>
                <c:formatCode>0.0</c:formatCode>
                <c:ptCount val="11"/>
                <c:pt idx="0">
                  <c:v>4.2712782581518915</c:v>
                </c:pt>
                <c:pt idx="1">
                  <c:v>1.180262381406328</c:v>
                </c:pt>
                <c:pt idx="2">
                  <c:v>-7.7629999999999999</c:v>
                </c:pt>
                <c:pt idx="3" formatCode="General">
                  <c:v>-0.8</c:v>
                </c:pt>
                <c:pt idx="4" formatCode="General">
                  <c:v>-4.7</c:v>
                </c:pt>
                <c:pt idx="5" formatCode="General">
                  <c:v>-6.6</c:v>
                </c:pt>
                <c:pt idx="6" formatCode="General">
                  <c:v>-4.0999999999999996</c:v>
                </c:pt>
                <c:pt idx="7" formatCode="General">
                  <c:v>2.6</c:v>
                </c:pt>
                <c:pt idx="8" formatCode="General">
                  <c:v>-0.4</c:v>
                </c:pt>
                <c:pt idx="9" formatCode="General">
                  <c:v>-5.3</c:v>
                </c:pt>
                <c:pt idx="10">
                  <c:v>8.2609964257057413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561-49FC-B9A9-DE2415B94F05}"/>
            </c:ext>
          </c:extLst>
        </c:ser>
        <c:ser>
          <c:idx val="7"/>
          <c:order val="4"/>
          <c:tx>
            <c:strRef>
              <c:f>iedzivotaji!$F$1431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iedzivotaji!$A$1432:$A$1454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iedzivotaji!$F$1432:$F$1454</c:f>
              <c:numCache>
                <c:formatCode>General</c:formatCode>
                <c:ptCount val="11"/>
                <c:pt idx="1">
                  <c:v>-3.2</c:v>
                </c:pt>
                <c:pt idx="2">
                  <c:v>-17.2</c:v>
                </c:pt>
                <c:pt idx="3">
                  <c:v>-8.8000000000000007</c:v>
                </c:pt>
                <c:pt idx="4">
                  <c:v>-11.2</c:v>
                </c:pt>
                <c:pt idx="5">
                  <c:v>-6.8</c:v>
                </c:pt>
                <c:pt idx="6">
                  <c:v>1.2</c:v>
                </c:pt>
                <c:pt idx="7">
                  <c:v>-2.2999999999999998</c:v>
                </c:pt>
                <c:pt idx="8">
                  <c:v>-4.4000000000000004</c:v>
                </c:pt>
                <c:pt idx="9">
                  <c:v>3.1</c:v>
                </c:pt>
                <c:pt idx="10" formatCode="0.0">
                  <c:v>7.2774771412576973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6561-49FC-B9A9-DE2415B94F05}"/>
            </c:ext>
          </c:extLst>
        </c:ser>
        <c:ser>
          <c:idx val="3"/>
          <c:order val="5"/>
          <c:tx>
            <c:strRef>
              <c:f>iedzivotaji!$G$1431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iedzivotaji!$A$1432:$A$1454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iedzivotaji!$G$1432:$G$1454</c:f>
              <c:numCache>
                <c:formatCode>0.0</c:formatCode>
                <c:ptCount val="11"/>
                <c:pt idx="0">
                  <c:v>9.1539963732738165</c:v>
                </c:pt>
                <c:pt idx="1">
                  <c:v>5.3595194417467003</c:v>
                </c:pt>
                <c:pt idx="2">
                  <c:v>2.8260000000000001</c:v>
                </c:pt>
                <c:pt idx="3" formatCode="General">
                  <c:v>-3.8</c:v>
                </c:pt>
                <c:pt idx="4" formatCode="General">
                  <c:v>-11.8</c:v>
                </c:pt>
                <c:pt idx="5" formatCode="General">
                  <c:v>10.4</c:v>
                </c:pt>
                <c:pt idx="6" formatCode="General">
                  <c:v>7.8</c:v>
                </c:pt>
                <c:pt idx="7" formatCode="General">
                  <c:v>8.6</c:v>
                </c:pt>
                <c:pt idx="8" formatCode="General">
                  <c:v>6.6</c:v>
                </c:pt>
                <c:pt idx="9" formatCode="General">
                  <c:v>10.4</c:v>
                </c:pt>
                <c:pt idx="10">
                  <c:v>16.478361155635479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6561-49FC-B9A9-DE2415B94F05}"/>
            </c:ext>
          </c:extLst>
        </c:ser>
        <c:ser>
          <c:idx val="4"/>
          <c:order val="6"/>
          <c:tx>
            <c:strRef>
              <c:f>iedzivotaji!$H$1431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C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iedzivotaji!$A$1432:$A$1454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iedzivotaji!$H$1432:$H$1454</c:f>
              <c:numCache>
                <c:formatCode>0.0</c:formatCode>
                <c:ptCount val="11"/>
                <c:pt idx="0">
                  <c:v>-1.3870602450111884</c:v>
                </c:pt>
                <c:pt idx="1">
                  <c:v>-0.46557644183204328</c:v>
                </c:pt>
                <c:pt idx="2">
                  <c:v>-8.5030000000000001</c:v>
                </c:pt>
                <c:pt idx="3" formatCode="General">
                  <c:v>-7.2</c:v>
                </c:pt>
                <c:pt idx="4" formatCode="General">
                  <c:v>-13.8</c:v>
                </c:pt>
                <c:pt idx="5" formatCode="General">
                  <c:v>-0.7</c:v>
                </c:pt>
                <c:pt idx="6" formatCode="General">
                  <c:v>1.1000000000000001</c:v>
                </c:pt>
                <c:pt idx="7" formatCode="General">
                  <c:v>-3.8</c:v>
                </c:pt>
                <c:pt idx="8" formatCode="General">
                  <c:v>0.2</c:v>
                </c:pt>
                <c:pt idx="9" formatCode="General">
                  <c:v>-1.1000000000000001</c:v>
                </c:pt>
                <c:pt idx="10">
                  <c:v>3.3538039589792512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6561-49FC-B9A9-DE2415B94F05}"/>
            </c:ext>
          </c:extLst>
        </c:ser>
        <c:ser>
          <c:idx val="5"/>
          <c:order val="7"/>
          <c:tx>
            <c:strRef>
              <c:f>iedzivotaji!$I$1431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  <a:scene3d>
                <a:camera prst="orthographicFront"/>
                <a:lightRig rig="threePt" dir="t"/>
              </a:scene3d>
              <a:sp3d/>
            </c:spPr>
          </c:marker>
          <c:cat>
            <c:strRef>
              <c:f>iedzivotaji!$A$1432:$A$1454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iedzivotaji!$I$1432:$I$1454</c:f>
              <c:numCache>
                <c:formatCode>0.0</c:formatCode>
                <c:ptCount val="11"/>
                <c:pt idx="0">
                  <c:v>-9.5175912207126903</c:v>
                </c:pt>
                <c:pt idx="1">
                  <c:v>2.1284724117229712</c:v>
                </c:pt>
                <c:pt idx="2">
                  <c:v>-8.1120000000000001</c:v>
                </c:pt>
                <c:pt idx="3" formatCode="General">
                  <c:v>-12.4</c:v>
                </c:pt>
                <c:pt idx="4" formatCode="General">
                  <c:v>-11.8</c:v>
                </c:pt>
                <c:pt idx="5" formatCode="General">
                  <c:v>5.4</c:v>
                </c:pt>
                <c:pt idx="6" formatCode="General">
                  <c:v>-3.2</c:v>
                </c:pt>
                <c:pt idx="7" formatCode="General">
                  <c:v>-0.4</c:v>
                </c:pt>
                <c:pt idx="8" formatCode="General">
                  <c:v>-0.5</c:v>
                </c:pt>
                <c:pt idx="9" formatCode="General">
                  <c:v>-0.2</c:v>
                </c:pt>
                <c:pt idx="10">
                  <c:v>6.4826749564030637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6561-49FC-B9A9-DE2415B94F05}"/>
            </c:ext>
          </c:extLst>
        </c:ser>
        <c:ser>
          <c:idx val="9"/>
          <c:order val="8"/>
          <c:tx>
            <c:strRef>
              <c:f>iedzivotaji!$J$1431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cat>
            <c:strRef>
              <c:f>iedzivotaji!$A$1432:$A$1454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iedzivotaji!$J$1432:$J$1454</c:f>
              <c:numCache>
                <c:formatCode>General</c:formatCode>
                <c:ptCount val="11"/>
                <c:pt idx="1">
                  <c:v>-4.3</c:v>
                </c:pt>
                <c:pt idx="2">
                  <c:v>-23.5</c:v>
                </c:pt>
                <c:pt idx="3">
                  <c:v>-8.5</c:v>
                </c:pt>
                <c:pt idx="4">
                  <c:v>-10.8</c:v>
                </c:pt>
                <c:pt idx="5">
                  <c:v>5.7</c:v>
                </c:pt>
                <c:pt idx="6">
                  <c:v>4.0999999999999996</c:v>
                </c:pt>
                <c:pt idx="7">
                  <c:v>0.7</c:v>
                </c:pt>
                <c:pt idx="8">
                  <c:v>0.1</c:v>
                </c:pt>
                <c:pt idx="9">
                  <c:v>-5.0999999999999996</c:v>
                </c:pt>
                <c:pt idx="10" formatCode="0.0">
                  <c:v>-1.4168696037192827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6561-49FC-B9A9-DE2415B94F05}"/>
            </c:ext>
          </c:extLst>
        </c:ser>
        <c:ser>
          <c:idx val="6"/>
          <c:order val="9"/>
          <c:tx>
            <c:strRef>
              <c:f>iedzivotaji!$K$1431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iedzivotaji!$A$1432:$A$1454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iedzivotaji!$K$1432:$K$1454</c:f>
              <c:numCache>
                <c:formatCode>0.0</c:formatCode>
                <c:ptCount val="11"/>
                <c:pt idx="0">
                  <c:v>1.3955961189136505</c:v>
                </c:pt>
                <c:pt idx="1">
                  <c:v>-0.93594484773775277</c:v>
                </c:pt>
                <c:pt idx="2">
                  <c:v>-4.9059999999999997</c:v>
                </c:pt>
                <c:pt idx="3" formatCode="General">
                  <c:v>-5.5</c:v>
                </c:pt>
                <c:pt idx="4" formatCode="General">
                  <c:v>-9.8000000000000007</c:v>
                </c:pt>
                <c:pt idx="5" formatCode="General">
                  <c:v>-7.6</c:v>
                </c:pt>
                <c:pt idx="6" formatCode="General">
                  <c:v>-5.4</c:v>
                </c:pt>
                <c:pt idx="7" formatCode="General">
                  <c:v>-6.9</c:v>
                </c:pt>
                <c:pt idx="8" formatCode="General">
                  <c:v>-4.5999999999999996</c:v>
                </c:pt>
                <c:pt idx="9" formatCode="General">
                  <c:v>-1.5</c:v>
                </c:pt>
                <c:pt idx="10">
                  <c:v>8.3464853708874589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6561-49FC-B9A9-DE2415B94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2122880"/>
        <c:axId val="-362119616"/>
      </c:lineChart>
      <c:catAx>
        <c:axId val="-362122880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6211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62119616"/>
        <c:scaling>
          <c:orientation val="minMax"/>
          <c:max val="28"/>
          <c:min val="-24"/>
        </c:scaling>
        <c:delete val="0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.0_ ;[Red]\-0.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2122880"/>
        <c:crosses val="autoZero"/>
        <c:crossBetween val="between"/>
        <c:majorUnit val="4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Vīriešu skaits (% no iedzīvotāju kopskaita)</a:t>
            </a:r>
          </a:p>
        </c:rich>
      </c:tx>
      <c:layout>
        <c:manualLayout>
          <c:xMode val="edge"/>
          <c:yMode val="edge"/>
          <c:x val="0.40196125849899472"/>
          <c:y val="9.363480941029159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13554247218183"/>
          <c:y val="5.6418513574361125E-2"/>
          <c:w val="0.86687714355194423"/>
          <c:h val="0.50747023542209313"/>
        </c:manualLayout>
      </c:layout>
      <c:lineChart>
        <c:grouping val="standard"/>
        <c:varyColors val="0"/>
        <c:ser>
          <c:idx val="0"/>
          <c:order val="0"/>
          <c:tx>
            <c:strRef>
              <c:f>iedzivotaji!$B$1760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iedzivotaji!$A$1761:$A$1783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iedzivotaji!$B$1761:$B$1783</c:f>
              <c:numCache>
                <c:formatCode>#\ ##0.0</c:formatCode>
                <c:ptCount val="11"/>
                <c:pt idx="0">
                  <c:v>46.042759255510369</c:v>
                </c:pt>
                <c:pt idx="1">
                  <c:v>45.88</c:v>
                </c:pt>
                <c:pt idx="2" formatCode="0.0">
                  <c:v>45.69</c:v>
                </c:pt>
                <c:pt idx="3" formatCode="0.0">
                  <c:v>45.927818636973782</c:v>
                </c:pt>
                <c:pt idx="4" formatCode="General">
                  <c:v>45.9</c:v>
                </c:pt>
                <c:pt idx="5" formatCode="0.0">
                  <c:v>46</c:v>
                </c:pt>
                <c:pt idx="6" formatCode="General">
                  <c:v>46.1</c:v>
                </c:pt>
                <c:pt idx="7" formatCode="General">
                  <c:v>46.2</c:v>
                </c:pt>
                <c:pt idx="8" formatCode="General">
                  <c:v>46.2</c:v>
                </c:pt>
                <c:pt idx="9" formatCode="General">
                  <c:v>46.3</c:v>
                </c:pt>
                <c:pt idx="10" formatCode="0.0">
                  <c:v>46.32593170076813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1D9-4B5D-8CEF-1DDAEA35389B}"/>
            </c:ext>
          </c:extLst>
        </c:ser>
        <c:ser>
          <c:idx val="1"/>
          <c:order val="1"/>
          <c:tx>
            <c:strRef>
              <c:f>iedzivotaji!$C$1760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iedzivotaji!$A$1761:$A$1783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iedzivotaji!$C$1761:$C$1783</c:f>
              <c:numCache>
                <c:formatCode>#\ ##0.0</c:formatCode>
                <c:ptCount val="11"/>
                <c:pt idx="0">
                  <c:v>44.645712644859096</c:v>
                </c:pt>
                <c:pt idx="1">
                  <c:v>44.2</c:v>
                </c:pt>
                <c:pt idx="2" formatCode="0.0">
                  <c:v>44.04</c:v>
                </c:pt>
                <c:pt idx="3" formatCode="0.0">
                  <c:v>44.279574742671699</c:v>
                </c:pt>
                <c:pt idx="4" formatCode="General">
                  <c:v>44.3</c:v>
                </c:pt>
                <c:pt idx="5" formatCode="General">
                  <c:v>44.5</c:v>
                </c:pt>
                <c:pt idx="6" formatCode="General">
                  <c:v>44.5</c:v>
                </c:pt>
                <c:pt idx="7" formatCode="General">
                  <c:v>44.6</c:v>
                </c:pt>
                <c:pt idx="8" formatCode="General">
                  <c:v>44.5</c:v>
                </c:pt>
                <c:pt idx="9" formatCode="General">
                  <c:v>44.5</c:v>
                </c:pt>
                <c:pt idx="10" formatCode="0.0">
                  <c:v>44.521886367104244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1D9-4B5D-8CEF-1DDAEA35389B}"/>
            </c:ext>
          </c:extLst>
        </c:ser>
        <c:ser>
          <c:idx val="2"/>
          <c:order val="2"/>
          <c:tx>
            <c:strRef>
              <c:f>iedzivotaji!$D$1760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D7C2AD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D7C2AD"/>
              </a:solidFill>
              <a:ln>
                <a:solidFill>
                  <a:srgbClr val="D7C2AD"/>
                </a:solidFill>
                <a:prstDash val="solid"/>
              </a:ln>
            </c:spPr>
          </c:marker>
          <c:cat>
            <c:strRef>
              <c:f>iedzivotaji!$A$1761:$A$1783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iedzivotaji!$D$1761:$D$1783</c:f>
              <c:numCache>
                <c:formatCode>#\ ##0.0</c:formatCode>
                <c:ptCount val="11"/>
                <c:pt idx="0">
                  <c:v>45.168271547607574</c:v>
                </c:pt>
                <c:pt idx="1">
                  <c:v>44.99</c:v>
                </c:pt>
                <c:pt idx="2" formatCode="0.0">
                  <c:v>44.71</c:v>
                </c:pt>
                <c:pt idx="3" formatCode="0.0">
                  <c:v>44.439884623502103</c:v>
                </c:pt>
                <c:pt idx="4" formatCode="General">
                  <c:v>44.7</c:v>
                </c:pt>
                <c:pt idx="5" formatCode="General">
                  <c:v>44.4</c:v>
                </c:pt>
                <c:pt idx="6" formatCode="General">
                  <c:v>44.5</c:v>
                </c:pt>
                <c:pt idx="7" formatCode="General">
                  <c:v>44.7</c:v>
                </c:pt>
                <c:pt idx="8" formatCode="General">
                  <c:v>44.4</c:v>
                </c:pt>
                <c:pt idx="9" formatCode="General">
                  <c:v>44.4</c:v>
                </c:pt>
                <c:pt idx="10" formatCode="0.0">
                  <c:v>44.516169942929615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1D9-4B5D-8CEF-1DDAEA35389B}"/>
            </c:ext>
          </c:extLst>
        </c:ser>
        <c:ser>
          <c:idx val="3"/>
          <c:order val="3"/>
          <c:tx>
            <c:strRef>
              <c:f>iedzivotaji!$E$1760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iedzivotaji!$A$1761:$A$1783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iedzivotaji!$E$1761:$E$1783</c:f>
              <c:numCache>
                <c:formatCode>#\ ##0.0</c:formatCode>
                <c:ptCount val="11"/>
                <c:pt idx="0">
                  <c:v>46.157119218343709</c:v>
                </c:pt>
                <c:pt idx="1">
                  <c:v>45.61</c:v>
                </c:pt>
                <c:pt idx="2" formatCode="0.0">
                  <c:v>45.54</c:v>
                </c:pt>
                <c:pt idx="3" formatCode="0.0">
                  <c:v>45.581558418792177</c:v>
                </c:pt>
                <c:pt idx="4" formatCode="General">
                  <c:v>45.5</c:v>
                </c:pt>
                <c:pt idx="5" formatCode="General">
                  <c:v>45.4</c:v>
                </c:pt>
                <c:pt idx="6" formatCode="General">
                  <c:v>45.5</c:v>
                </c:pt>
                <c:pt idx="7" formatCode="General">
                  <c:v>45.7</c:v>
                </c:pt>
                <c:pt idx="8" formatCode="General">
                  <c:v>45.6</c:v>
                </c:pt>
                <c:pt idx="9" formatCode="General">
                  <c:v>45.7</c:v>
                </c:pt>
                <c:pt idx="10" formatCode="0.0">
                  <c:v>45.681668976584724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1D9-4B5D-8CEF-1DDAEA35389B}"/>
            </c:ext>
          </c:extLst>
        </c:ser>
        <c:ser>
          <c:idx val="8"/>
          <c:order val="4"/>
          <c:tx>
            <c:strRef>
              <c:f>iedzivotaji!$F$1760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iedzivotaji!$A$1761:$A$1783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iedzivotaji!$F$1761:$F$1783</c:f>
              <c:numCache>
                <c:formatCode>#\ ##0.0</c:formatCode>
                <c:ptCount val="11"/>
                <c:pt idx="1">
                  <c:v>46.16</c:v>
                </c:pt>
                <c:pt idx="2" formatCode="0.0">
                  <c:v>46.08</c:v>
                </c:pt>
                <c:pt idx="3" formatCode="0.0">
                  <c:v>45.98186779332805</c:v>
                </c:pt>
                <c:pt idx="4" formatCode="0.0">
                  <c:v>46</c:v>
                </c:pt>
                <c:pt idx="5" formatCode="General">
                  <c:v>45.6</c:v>
                </c:pt>
                <c:pt idx="6" formatCode="General">
                  <c:v>45.6</c:v>
                </c:pt>
                <c:pt idx="7" formatCode="General">
                  <c:v>45.5</c:v>
                </c:pt>
                <c:pt idx="8" formatCode="General">
                  <c:v>45.4</c:v>
                </c:pt>
                <c:pt idx="9" formatCode="General">
                  <c:v>45.5</c:v>
                </c:pt>
                <c:pt idx="10" formatCode="0.0">
                  <c:v>45.568203022952048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1D9-4B5D-8CEF-1DDAEA35389B}"/>
            </c:ext>
          </c:extLst>
        </c:ser>
        <c:ser>
          <c:idx val="4"/>
          <c:order val="5"/>
          <c:tx>
            <c:strRef>
              <c:f>iedzivotaji!$G$1760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iedzivotaji!$A$1761:$A$1783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iedzivotaji!$G$1761:$G$1783</c:f>
              <c:numCache>
                <c:formatCode>#\ ##0.0</c:formatCode>
                <c:ptCount val="11"/>
                <c:pt idx="0">
                  <c:v>44.56741703827074</c:v>
                </c:pt>
                <c:pt idx="1">
                  <c:v>45.2</c:v>
                </c:pt>
                <c:pt idx="2" formatCode="0.0">
                  <c:v>44.82</c:v>
                </c:pt>
                <c:pt idx="3" formatCode="0.0">
                  <c:v>45.470033465165805</c:v>
                </c:pt>
                <c:pt idx="4" formatCode="General">
                  <c:v>45.3</c:v>
                </c:pt>
                <c:pt idx="5" formatCode="General">
                  <c:v>45.6</c:v>
                </c:pt>
                <c:pt idx="6" formatCode="General">
                  <c:v>45.6</c:v>
                </c:pt>
                <c:pt idx="7" formatCode="General">
                  <c:v>45.7</c:v>
                </c:pt>
                <c:pt idx="8" formatCode="0.0">
                  <c:v>46</c:v>
                </c:pt>
                <c:pt idx="9" formatCode="0.0">
                  <c:v>46</c:v>
                </c:pt>
                <c:pt idx="10" formatCode="0.0">
                  <c:v>45.895070174752725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1D9-4B5D-8CEF-1DDAEA35389B}"/>
            </c:ext>
          </c:extLst>
        </c:ser>
        <c:ser>
          <c:idx val="5"/>
          <c:order val="6"/>
          <c:tx>
            <c:strRef>
              <c:f>iedzivotaji!$H$1760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iedzivotaji!$A$1761:$A$1783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iedzivotaji!$H$1761:$H$1783</c:f>
              <c:numCache>
                <c:formatCode>#\ ##0.0</c:formatCode>
                <c:ptCount val="11"/>
                <c:pt idx="0">
                  <c:v>45.382337102854066</c:v>
                </c:pt>
                <c:pt idx="1">
                  <c:v>44.87</c:v>
                </c:pt>
                <c:pt idx="2" formatCode="0.0">
                  <c:v>44.76</c:v>
                </c:pt>
                <c:pt idx="3" formatCode="0.0">
                  <c:v>44.326869884679219</c:v>
                </c:pt>
                <c:pt idx="4" formatCode="General">
                  <c:v>44.3</c:v>
                </c:pt>
                <c:pt idx="5" formatCode="General">
                  <c:v>44.4</c:v>
                </c:pt>
                <c:pt idx="6" formatCode="General">
                  <c:v>44.5</c:v>
                </c:pt>
                <c:pt idx="7" formatCode="General">
                  <c:v>44.6</c:v>
                </c:pt>
                <c:pt idx="8" formatCode="0.0">
                  <c:v>44.7</c:v>
                </c:pt>
                <c:pt idx="9" formatCode="General">
                  <c:v>44.8</c:v>
                </c:pt>
                <c:pt idx="10" formatCode="0.0">
                  <c:v>44.718876699260676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1D9-4B5D-8CEF-1DDAEA35389B}"/>
            </c:ext>
          </c:extLst>
        </c:ser>
        <c:ser>
          <c:idx val="6"/>
          <c:order val="7"/>
          <c:tx>
            <c:strRef>
              <c:f>iedzivotaji!$I$1760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iedzivotaji!$A$1761:$A$1783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iedzivotaji!$I$1761:$I$1783</c:f>
              <c:numCache>
                <c:formatCode>#\ ##0.0</c:formatCode>
                <c:ptCount val="11"/>
                <c:pt idx="0">
                  <c:v>45.408724574645007</c:v>
                </c:pt>
                <c:pt idx="1">
                  <c:v>45</c:v>
                </c:pt>
                <c:pt idx="2" formatCode="0.0">
                  <c:v>44.74</c:v>
                </c:pt>
                <c:pt idx="3" formatCode="0.0">
                  <c:v>44.324230300921897</c:v>
                </c:pt>
                <c:pt idx="4" formatCode="General">
                  <c:v>44.1</c:v>
                </c:pt>
                <c:pt idx="5" formatCode="General">
                  <c:v>43.9</c:v>
                </c:pt>
                <c:pt idx="6" formatCode="General">
                  <c:v>43.9</c:v>
                </c:pt>
                <c:pt idx="7" formatCode="General">
                  <c:v>43.7</c:v>
                </c:pt>
                <c:pt idx="8" formatCode="0.0">
                  <c:v>43.1</c:v>
                </c:pt>
                <c:pt idx="9" formatCode="General">
                  <c:v>43.3</c:v>
                </c:pt>
                <c:pt idx="10" formatCode="0.0">
                  <c:v>43.255743422549095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E1D9-4B5D-8CEF-1DDAEA35389B}"/>
            </c:ext>
          </c:extLst>
        </c:ser>
        <c:ser>
          <c:idx val="9"/>
          <c:order val="8"/>
          <c:tx>
            <c:strRef>
              <c:f>iedzivotaji!$J$1760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diamond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iedzivotaji!$A$1761:$A$1783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iedzivotaji!$J$1761:$J$1783</c:f>
              <c:numCache>
                <c:formatCode>#\ ##0.0</c:formatCode>
                <c:ptCount val="11"/>
                <c:pt idx="1">
                  <c:v>44.88</c:v>
                </c:pt>
                <c:pt idx="2" formatCode="0.0">
                  <c:v>44.53</c:v>
                </c:pt>
                <c:pt idx="3" formatCode="0.0">
                  <c:v>43.990529487731379</c:v>
                </c:pt>
                <c:pt idx="4" formatCode="0.0">
                  <c:v>44</c:v>
                </c:pt>
                <c:pt idx="5" formatCode="General">
                  <c:v>43.9</c:v>
                </c:pt>
                <c:pt idx="6" formatCode="0.0">
                  <c:v>44</c:v>
                </c:pt>
                <c:pt idx="7" formatCode="General">
                  <c:v>43.9</c:v>
                </c:pt>
                <c:pt idx="8" formatCode="0.0">
                  <c:v>44</c:v>
                </c:pt>
                <c:pt idx="9" formatCode="General">
                  <c:v>43.9</c:v>
                </c:pt>
                <c:pt idx="10" formatCode="0.0">
                  <c:v>43.798981624972321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E1D9-4B5D-8CEF-1DDAEA35389B}"/>
            </c:ext>
          </c:extLst>
        </c:ser>
        <c:ser>
          <c:idx val="7"/>
          <c:order val="9"/>
          <c:tx>
            <c:strRef>
              <c:f>iedzivotaji!$K$1760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iedzivotaji!$A$1761:$A$1783</c:f>
              <c:str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iedzivotaji!$K$1761:$K$1783</c:f>
              <c:numCache>
                <c:formatCode>#\ ##0.0</c:formatCode>
                <c:ptCount val="11"/>
                <c:pt idx="0">
                  <c:v>45.828289518762993</c:v>
                </c:pt>
                <c:pt idx="1">
                  <c:v>45.47</c:v>
                </c:pt>
                <c:pt idx="2" formatCode="0.0">
                  <c:v>45.04</c:v>
                </c:pt>
                <c:pt idx="3" formatCode="0.0">
                  <c:v>44.879434203931609</c:v>
                </c:pt>
                <c:pt idx="4" formatCode="General">
                  <c:v>44.8</c:v>
                </c:pt>
                <c:pt idx="5" formatCode="General">
                  <c:v>44.9</c:v>
                </c:pt>
                <c:pt idx="6" formatCode="0.0">
                  <c:v>45</c:v>
                </c:pt>
                <c:pt idx="7" formatCode="General">
                  <c:v>45.1</c:v>
                </c:pt>
                <c:pt idx="8" formatCode="0.0">
                  <c:v>45</c:v>
                </c:pt>
                <c:pt idx="9" formatCode="General">
                  <c:v>45.1</c:v>
                </c:pt>
                <c:pt idx="10" formatCode="0.0">
                  <c:v>44.761442272672085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E1D9-4B5D-8CEF-1DDAEA353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2115264"/>
        <c:axId val="-362109824"/>
      </c:lineChart>
      <c:catAx>
        <c:axId val="-362115264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6210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62109824"/>
        <c:scaling>
          <c:orientation val="minMax"/>
          <c:max val="46.6"/>
          <c:min val="43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#\ ##0.0" sourceLinked="1"/>
        <c:majorTickMark val="out"/>
        <c:minorTickMark val="none"/>
        <c:tickLblPos val="nextTo"/>
        <c:crossAx val="-362115264"/>
        <c:crosses val="autoZero"/>
        <c:crossBetween val="between"/>
        <c:majorUnit val="0.36000000000000004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Liepājā reģistrēto un šķirto laulību skaits</a:t>
            </a:r>
          </a:p>
        </c:rich>
      </c:tx>
      <c:layout>
        <c:manualLayout>
          <c:xMode val="edge"/>
          <c:yMode val="edge"/>
          <c:x val="0.44565224055022318"/>
          <c:y val="3.25001616177288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60869565217389"/>
          <c:y val="0.15000018310569227"/>
          <c:w val="0.70217391304347831"/>
          <c:h val="0.57250069885339216"/>
        </c:manualLayout>
      </c:layout>
      <c:lineChart>
        <c:grouping val="standard"/>
        <c:varyColors val="0"/>
        <c:ser>
          <c:idx val="0"/>
          <c:order val="0"/>
          <c:tx>
            <c:strRef>
              <c:f>iedzivotaji!$B$761</c:f>
              <c:strCache>
                <c:ptCount val="1"/>
                <c:pt idx="0">
                  <c:v>reģistrēto laulību skaits </c:v>
                </c:pt>
              </c:strCache>
            </c:strRef>
          </c:tx>
          <c:spPr>
            <a:ln w="25400">
              <a:solidFill>
                <a:srgbClr val="CC0000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rgbClr val="CC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iedzivotaji!$A$762:$A$784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  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iedzivotaji!$B$762:$B$784</c:f>
              <c:numCache>
                <c:formatCode>General</c:formatCode>
                <c:ptCount val="12"/>
                <c:pt idx="0">
                  <c:v>401</c:v>
                </c:pt>
                <c:pt idx="1">
                  <c:v>376</c:v>
                </c:pt>
                <c:pt idx="2">
                  <c:v>544</c:v>
                </c:pt>
                <c:pt idx="3">
                  <c:v>370</c:v>
                </c:pt>
                <c:pt idx="4">
                  <c:v>517</c:v>
                </c:pt>
                <c:pt idx="5">
                  <c:v>500</c:v>
                </c:pt>
                <c:pt idx="6">
                  <c:v>504</c:v>
                </c:pt>
                <c:pt idx="7">
                  <c:v>526</c:v>
                </c:pt>
                <c:pt idx="8">
                  <c:v>517</c:v>
                </c:pt>
                <c:pt idx="9">
                  <c:v>390</c:v>
                </c:pt>
                <c:pt idx="10">
                  <c:v>426</c:v>
                </c:pt>
                <c:pt idx="11">
                  <c:v>417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C12-40CE-BA3E-3022F67762F0}"/>
            </c:ext>
          </c:extLst>
        </c:ser>
        <c:ser>
          <c:idx val="1"/>
          <c:order val="1"/>
          <c:tx>
            <c:strRef>
              <c:f>iedzivotaji!$C$761</c:f>
              <c:strCache>
                <c:ptCount val="1"/>
                <c:pt idx="0">
                  <c:v>šķirto laulību skaits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iedzivotaji!$A$762:$A$784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  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iedzivotaji!$C$762:$C$784</c:f>
              <c:numCache>
                <c:formatCode>General</c:formatCode>
                <c:ptCount val="12"/>
                <c:pt idx="0">
                  <c:v>403</c:v>
                </c:pt>
                <c:pt idx="1">
                  <c:v>391</c:v>
                </c:pt>
                <c:pt idx="2">
                  <c:v>346</c:v>
                </c:pt>
                <c:pt idx="3">
                  <c:v>257</c:v>
                </c:pt>
                <c:pt idx="4">
                  <c:v>239</c:v>
                </c:pt>
                <c:pt idx="5">
                  <c:v>258</c:v>
                </c:pt>
                <c:pt idx="6">
                  <c:v>238</c:v>
                </c:pt>
                <c:pt idx="7">
                  <c:v>248</c:v>
                </c:pt>
                <c:pt idx="8">
                  <c:v>235</c:v>
                </c:pt>
                <c:pt idx="9">
                  <c:v>195</c:v>
                </c:pt>
                <c:pt idx="10">
                  <c:v>195</c:v>
                </c:pt>
                <c:pt idx="11">
                  <c:v>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12-40CE-BA3E-3022F67762F0}"/>
            </c:ext>
          </c:extLst>
        </c:ser>
        <c:ser>
          <c:idx val="2"/>
          <c:order val="2"/>
          <c:tx>
            <c:strRef>
              <c:f>iedzivotaji!$D$761</c:f>
              <c:strCache>
                <c:ptCount val="1"/>
                <c:pt idx="0">
                  <c:v>laulību stabilitāte (šķirto laulību skaits uz 100 reģistrētajām laulībām)</c:v>
                </c:pt>
              </c:strCache>
            </c:strRef>
          </c:tx>
          <c:spPr>
            <a:ln w="25400">
              <a:solidFill>
                <a:srgbClr val="009900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rgbClr val="0099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iedzivotaji!$A$762:$A$784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  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iedzivotaji!$D$762:$D$784</c:f>
              <c:numCache>
                <c:formatCode>0</c:formatCode>
                <c:ptCount val="12"/>
                <c:pt idx="0">
                  <c:v>100.49875311720697</c:v>
                </c:pt>
                <c:pt idx="1">
                  <c:v>103.98936170212767</c:v>
                </c:pt>
                <c:pt idx="2">
                  <c:v>63.602941176470587</c:v>
                </c:pt>
                <c:pt idx="3" formatCode="General">
                  <c:v>69</c:v>
                </c:pt>
                <c:pt idx="4">
                  <c:v>46.2</c:v>
                </c:pt>
                <c:pt idx="5">
                  <c:v>51.6</c:v>
                </c:pt>
                <c:pt idx="6">
                  <c:v>47.222222222222221</c:v>
                </c:pt>
                <c:pt idx="7">
                  <c:v>47.148288973384027</c:v>
                </c:pt>
                <c:pt idx="8">
                  <c:v>45.454545454545453</c:v>
                </c:pt>
                <c:pt idx="9" formatCode="General">
                  <c:v>50</c:v>
                </c:pt>
                <c:pt idx="10">
                  <c:v>45.774647887323944</c:v>
                </c:pt>
                <c:pt idx="11">
                  <c:v>45.323741007194243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12-40CE-BA3E-3022F6776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2119072"/>
        <c:axId val="-362118528"/>
      </c:lineChart>
      <c:catAx>
        <c:axId val="-362119072"/>
        <c:scaling>
          <c:orientation val="minMax"/>
        </c:scaling>
        <c:delete val="1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62118528"/>
        <c:crosses val="autoZero"/>
        <c:auto val="1"/>
        <c:lblAlgn val="ctr"/>
        <c:lblOffset val="100"/>
        <c:noMultiLvlLbl val="0"/>
      </c:catAx>
      <c:valAx>
        <c:axId val="-362118528"/>
        <c:scaling>
          <c:orientation val="minMax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62119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solidFill>
          <a:srgbClr val="FFFFFF"/>
        </a:solidFill>
        <a:ln w="12700">
          <a:solidFill>
            <a:srgbClr val="E5E1DF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dabiskais pieaugums 2018.g. (uz 1000 iedz.)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802391367745699E-2"/>
          <c:y val="6.1482492041837193E-2"/>
          <c:w val="0.87207909011373574"/>
          <c:h val="0.879434531802215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409-43C1-BEEF-029657CAF57D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409-43C1-BEEF-029657CAF57D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409-43C1-BEEF-029657CAF57D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409-43C1-BEEF-029657CAF57D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409-43C1-BEEF-029657CAF57D}"/>
              </c:ext>
            </c:extLst>
          </c:dPt>
          <c:dPt>
            <c:idx val="26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2409-43C1-BEEF-029657CAF57D}"/>
              </c:ext>
            </c:extLst>
          </c:dPt>
          <c:dPt>
            <c:idx val="27"/>
            <c:invertIfNegative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8-2409-43C1-BEEF-029657CAF57D}"/>
              </c:ext>
            </c:extLst>
          </c:dPt>
          <c:dLbls>
            <c:dLbl>
              <c:idx val="27"/>
              <c:layout>
                <c:manualLayout>
                  <c:x val="-5.489918709748816E-4"/>
                  <c:y val="1.4521006450957116E-7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09-43C1-BEEF-029657CAF57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iedzivotaji!$A$1855:$A$1883</c:f>
              <c:strCache>
                <c:ptCount val="29"/>
                <c:pt idx="0">
                  <c:v>Īrija</c:v>
                </c:pt>
                <c:pt idx="1">
                  <c:v>Kipra </c:v>
                </c:pt>
                <c:pt idx="2">
                  <c:v>Luksemburga </c:v>
                </c:pt>
                <c:pt idx="3">
                  <c:v>Zviedrija </c:v>
                </c:pt>
                <c:pt idx="4">
                  <c:v>Francija</c:v>
                </c:pt>
                <c:pt idx="5">
                  <c:v>Lielbritānija </c:v>
                </c:pt>
                <c:pt idx="6">
                  <c:v>Malta</c:v>
                </c:pt>
                <c:pt idx="7">
                  <c:v>Dānija</c:v>
                </c:pt>
                <c:pt idx="8">
                  <c:v>Nīderlande</c:v>
                </c:pt>
                <c:pt idx="9">
                  <c:v>Beļģija</c:v>
                </c:pt>
                <c:pt idx="10">
                  <c:v>Slovākija</c:v>
                </c:pt>
                <c:pt idx="11">
                  <c:v>Austrija </c:v>
                </c:pt>
                <c:pt idx="12">
                  <c:v>Čehija</c:v>
                </c:pt>
                <c:pt idx="13">
                  <c:v>Slovēnija</c:v>
                </c:pt>
                <c:pt idx="14">
                  <c:v>Polija</c:v>
                </c:pt>
                <c:pt idx="15">
                  <c:v>Igaunija  </c:v>
                </c:pt>
                <c:pt idx="16">
                  <c:v>Spānija </c:v>
                </c:pt>
                <c:pt idx="17">
                  <c:v>Somija</c:v>
                </c:pt>
                <c:pt idx="18">
                  <c:v>Vācija</c:v>
                </c:pt>
                <c:pt idx="19">
                  <c:v>Portugāle</c:v>
                </c:pt>
                <c:pt idx="20">
                  <c:v>Itālija</c:v>
                </c:pt>
                <c:pt idx="21">
                  <c:v>Grieķija</c:v>
                </c:pt>
                <c:pt idx="22">
                  <c:v>Ungārija</c:v>
                </c:pt>
                <c:pt idx="23">
                  <c:v>Horvātija</c:v>
                </c:pt>
                <c:pt idx="24">
                  <c:v>Rumānija</c:v>
                </c:pt>
                <c:pt idx="25">
                  <c:v>Lietuva  </c:v>
                </c:pt>
                <c:pt idx="26">
                  <c:v>Liepāja </c:v>
                </c:pt>
                <c:pt idx="27">
                  <c:v>Latvija  </c:v>
                </c:pt>
                <c:pt idx="28">
                  <c:v>Bulgārija</c:v>
                </c:pt>
              </c:strCache>
            </c:strRef>
          </c:cat>
          <c:val>
            <c:numRef>
              <c:f>iedzivotaji!$B$1855:$B$1883</c:f>
              <c:numCache>
                <c:formatCode>0.0_ ;[Red]\-0.0\ </c:formatCode>
                <c:ptCount val="29"/>
                <c:pt idx="0">
                  <c:v>6.1</c:v>
                </c:pt>
                <c:pt idx="1">
                  <c:v>4.0999999999999996</c:v>
                </c:pt>
                <c:pt idx="2">
                  <c:v>3.2</c:v>
                </c:pt>
                <c:pt idx="3">
                  <c:v>2.2999999999999998</c:v>
                </c:pt>
                <c:pt idx="4">
                  <c:v>2.2000000000000002</c:v>
                </c:pt>
                <c:pt idx="5">
                  <c:v>1.7</c:v>
                </c:pt>
                <c:pt idx="6">
                  <c:v>1.6</c:v>
                </c:pt>
                <c:pt idx="7" formatCode="0.0">
                  <c:v>1.1000000000000001</c:v>
                </c:pt>
                <c:pt idx="8">
                  <c:v>0.9</c:v>
                </c:pt>
                <c:pt idx="9">
                  <c:v>0.7</c:v>
                </c:pt>
                <c:pt idx="10">
                  <c:v>0.6</c:v>
                </c:pt>
                <c:pt idx="11">
                  <c:v>0.2</c:v>
                </c:pt>
                <c:pt idx="12">
                  <c:v>0.1</c:v>
                </c:pt>
                <c:pt idx="13">
                  <c:v>-0.4</c:v>
                </c:pt>
                <c:pt idx="14">
                  <c:v>-0.7</c:v>
                </c:pt>
                <c:pt idx="15">
                  <c:v>-1</c:v>
                </c:pt>
                <c:pt idx="16">
                  <c:v>-1.2</c:v>
                </c:pt>
                <c:pt idx="17">
                  <c:v>-1.3</c:v>
                </c:pt>
                <c:pt idx="18">
                  <c:v>-2</c:v>
                </c:pt>
                <c:pt idx="19">
                  <c:v>-2.5</c:v>
                </c:pt>
                <c:pt idx="20">
                  <c:v>-3.2</c:v>
                </c:pt>
                <c:pt idx="21">
                  <c:v>-3.2</c:v>
                </c:pt>
                <c:pt idx="22">
                  <c:v>-3.9</c:v>
                </c:pt>
                <c:pt idx="23">
                  <c:v>-3.9</c:v>
                </c:pt>
                <c:pt idx="24">
                  <c:v>-3.9</c:v>
                </c:pt>
                <c:pt idx="25">
                  <c:v>-4.0999999999999996</c:v>
                </c:pt>
                <c:pt idx="26">
                  <c:v>-4.5999999999999996</c:v>
                </c:pt>
                <c:pt idx="27">
                  <c:v>-4.9000000000000004</c:v>
                </c:pt>
                <c:pt idx="28">
                  <c:v>-6.6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409-43C1-BEEF-029657CAF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62121792"/>
        <c:axId val="-362117984"/>
      </c:barChart>
      <c:dateAx>
        <c:axId val="-362121792"/>
        <c:scaling>
          <c:orientation val="maxMin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lgDash"/>
            </a:ln>
          </c:spPr>
        </c:majorGridlines>
        <c:numFmt formatCode="dd/mm/yyyy" sourceLinked="0"/>
        <c:majorTickMark val="none"/>
        <c:minorTickMark val="none"/>
        <c:tickLblPos val="low"/>
        <c:spPr>
          <a:ln>
            <a:prstDash val="lgDash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2117984"/>
        <c:crosses val="autoZero"/>
        <c:auto val="0"/>
        <c:lblOffset val="100"/>
        <c:baseTimeUnit val="days"/>
      </c:dateAx>
      <c:valAx>
        <c:axId val="-362117984"/>
        <c:scaling>
          <c:orientation val="minMax"/>
          <c:max val="8"/>
          <c:min val="-8"/>
        </c:scaling>
        <c:delete val="0"/>
        <c:axPos val="t"/>
        <c:majorGridlines>
          <c:spPr>
            <a:ln>
              <a:solidFill>
                <a:schemeClr val="bg1"/>
              </a:solidFill>
              <a:prstDash val="lgDash"/>
            </a:ln>
          </c:spPr>
        </c:majorGridlines>
        <c:numFmt formatCode="0.0_ ;[Red]\-0.0\ " sourceLinked="1"/>
        <c:majorTickMark val="cross"/>
        <c:minorTickMark val="none"/>
        <c:tickLblPos val="high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8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2121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I</a:t>
            </a:r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edzīvotāju vidējais vecums</a:t>
            </a:r>
            <a:r>
              <a:rPr lang="lv-LV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2022. gadā</a:t>
            </a:r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201885232665474"/>
          <c:y val="2.7233029694817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iedzivotaji!$B$171</c:f>
              <c:strCache>
                <c:ptCount val="1"/>
                <c:pt idx="0">
                  <c:v>iedzīvotāju vidējais vecums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iedzivotaji!$A$172:$A$181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iedzivotaji!$B$172:$B$181</c:f>
              <c:numCache>
                <c:formatCode>#\ ##0.0_ ;[Red]\-#\ ##0.0\ </c:formatCode>
                <c:ptCount val="10"/>
                <c:pt idx="0">
                  <c:v>42.9</c:v>
                </c:pt>
                <c:pt idx="1">
                  <c:v>43.1</c:v>
                </c:pt>
                <c:pt idx="2">
                  <c:v>45</c:v>
                </c:pt>
                <c:pt idx="3">
                  <c:v>41.2</c:v>
                </c:pt>
                <c:pt idx="4">
                  <c:v>42.6</c:v>
                </c:pt>
                <c:pt idx="5">
                  <c:v>44.3</c:v>
                </c:pt>
                <c:pt idx="6">
                  <c:v>42.5</c:v>
                </c:pt>
                <c:pt idx="7">
                  <c:v>44.1</c:v>
                </c:pt>
                <c:pt idx="8">
                  <c:v>42.2</c:v>
                </c:pt>
                <c:pt idx="9">
                  <c:v>44.5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B-463F-B808-18D57369AF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362113088"/>
        <c:axId val="-362109280"/>
      </c:barChart>
      <c:catAx>
        <c:axId val="-362113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-362109280"/>
        <c:crosses val="autoZero"/>
        <c:auto val="1"/>
        <c:lblAlgn val="ctr"/>
        <c:lblOffset val="100"/>
        <c:noMultiLvlLbl val="0"/>
      </c:catAx>
      <c:valAx>
        <c:axId val="-3621092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_ ;[Red]\-#\ ##0.0\ " sourceLinked="1"/>
        <c:majorTickMark val="none"/>
        <c:minorTickMark val="none"/>
        <c:tickLblPos val="nextTo"/>
        <c:crossAx val="-362113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v-LV" sz="1200"/>
              <a:t>Liepājas iedzīvotāju vecumsastāvs sadalījumā pa mikrorajoniem 2022. gadā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iedzivotaji!$B$449</c:f>
              <c:strCache>
                <c:ptCount val="1"/>
                <c:pt idx="0">
                  <c:v>0-15 gadi, % 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iedzivotaji!$A$450:$A$457</c:f>
              <c:strCache>
                <c:ptCount val="8"/>
                <c:pt idx="0">
                  <c:v>Dienvidrietumu rajons</c:v>
                </c:pt>
                <c:pt idx="1">
                  <c:v>Ezerkrasts</c:v>
                </c:pt>
                <c:pt idx="2">
                  <c:v>Jaunliepāja</c:v>
                </c:pt>
                <c:pt idx="3">
                  <c:v>Karosta</c:v>
                </c:pt>
                <c:pt idx="4">
                  <c:v>Tosmare</c:v>
                </c:pt>
                <c:pt idx="5">
                  <c:v>Vecliepāja</c:v>
                </c:pt>
                <c:pt idx="6">
                  <c:v>Zaļā Birze</c:v>
                </c:pt>
                <c:pt idx="7">
                  <c:v>Ziemeļu priekšpilsēta</c:v>
                </c:pt>
              </c:strCache>
            </c:strRef>
          </c:cat>
          <c:val>
            <c:numRef>
              <c:f>iedzivotaji!$B$450:$B$457</c:f>
              <c:numCache>
                <c:formatCode>0.0</c:formatCode>
                <c:ptCount val="8"/>
                <c:pt idx="0">
                  <c:v>13.114104595879555</c:v>
                </c:pt>
                <c:pt idx="1">
                  <c:v>15.446500402252614</c:v>
                </c:pt>
                <c:pt idx="2">
                  <c:v>16.669484361792051</c:v>
                </c:pt>
                <c:pt idx="3">
                  <c:v>16.763474267188975</c:v>
                </c:pt>
                <c:pt idx="4">
                  <c:v>16.747279322853689</c:v>
                </c:pt>
                <c:pt idx="5">
                  <c:v>16.857846096688803</c:v>
                </c:pt>
                <c:pt idx="6">
                  <c:v>16.077981651376145</c:v>
                </c:pt>
                <c:pt idx="7">
                  <c:v>13.840279987273304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2-4CFB-886F-909FA8D246C3}"/>
            </c:ext>
          </c:extLst>
        </c:ser>
        <c:ser>
          <c:idx val="1"/>
          <c:order val="1"/>
          <c:tx>
            <c:strRef>
              <c:f>iedzivotaji!$C$449</c:f>
              <c:strCache>
                <c:ptCount val="1"/>
                <c:pt idx="0">
                  <c:v>16-64 gads, %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iedzivotaji!$A$450:$A$457</c:f>
              <c:strCache>
                <c:ptCount val="8"/>
                <c:pt idx="0">
                  <c:v>Dienvidrietumu rajons</c:v>
                </c:pt>
                <c:pt idx="1">
                  <c:v>Ezerkrasts</c:v>
                </c:pt>
                <c:pt idx="2">
                  <c:v>Jaunliepāja</c:v>
                </c:pt>
                <c:pt idx="3">
                  <c:v>Karosta</c:v>
                </c:pt>
                <c:pt idx="4">
                  <c:v>Tosmare</c:v>
                </c:pt>
                <c:pt idx="5">
                  <c:v>Vecliepāja</c:v>
                </c:pt>
                <c:pt idx="6">
                  <c:v>Zaļā Birze</c:v>
                </c:pt>
                <c:pt idx="7">
                  <c:v>Ziemeļu priekšpilsēta</c:v>
                </c:pt>
              </c:strCache>
            </c:strRef>
          </c:cat>
          <c:val>
            <c:numRef>
              <c:f>iedzivotaji!$C$450:$C$457</c:f>
              <c:numCache>
                <c:formatCode>0.0</c:formatCode>
                <c:ptCount val="8"/>
                <c:pt idx="0">
                  <c:v>59.508716323296355</c:v>
                </c:pt>
                <c:pt idx="1">
                  <c:v>61.759184768034324</c:v>
                </c:pt>
                <c:pt idx="2">
                  <c:v>68.047337278106511</c:v>
                </c:pt>
                <c:pt idx="3">
                  <c:v>68.404700796974211</c:v>
                </c:pt>
                <c:pt idx="4">
                  <c:v>64.661426844014514</c:v>
                </c:pt>
                <c:pt idx="5">
                  <c:v>63.795105187386802</c:v>
                </c:pt>
                <c:pt idx="6">
                  <c:v>64.082568807339442</c:v>
                </c:pt>
                <c:pt idx="7">
                  <c:v>63.658924594336618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22-4CFB-886F-909FA8D246C3}"/>
            </c:ext>
          </c:extLst>
        </c:ser>
        <c:ser>
          <c:idx val="2"/>
          <c:order val="2"/>
          <c:tx>
            <c:strRef>
              <c:f>iedzivotaji!$D$449</c:f>
              <c:strCache>
                <c:ptCount val="1"/>
                <c:pt idx="0">
                  <c:v>65 gadi un vairāk, %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iedzivotaji!$A$450:$A$457</c:f>
              <c:strCache>
                <c:ptCount val="8"/>
                <c:pt idx="0">
                  <c:v>Dienvidrietumu rajons</c:v>
                </c:pt>
                <c:pt idx="1">
                  <c:v>Ezerkrasts</c:v>
                </c:pt>
                <c:pt idx="2">
                  <c:v>Jaunliepāja</c:v>
                </c:pt>
                <c:pt idx="3">
                  <c:v>Karosta</c:v>
                </c:pt>
                <c:pt idx="4">
                  <c:v>Tosmare</c:v>
                </c:pt>
                <c:pt idx="5">
                  <c:v>Vecliepāja</c:v>
                </c:pt>
                <c:pt idx="6">
                  <c:v>Zaļā Birze</c:v>
                </c:pt>
                <c:pt idx="7">
                  <c:v>Ziemeļu priekšpilsēta</c:v>
                </c:pt>
              </c:strCache>
            </c:strRef>
          </c:cat>
          <c:val>
            <c:numRef>
              <c:f>iedzivotaji!$D$450:$D$457</c:f>
              <c:numCache>
                <c:formatCode>0.0</c:formatCode>
                <c:ptCount val="8"/>
                <c:pt idx="0">
                  <c:v>27.377179080824089</c:v>
                </c:pt>
                <c:pt idx="1">
                  <c:v>22.794314829713063</c:v>
                </c:pt>
                <c:pt idx="2">
                  <c:v>15.283178360101438</c:v>
                </c:pt>
                <c:pt idx="3">
                  <c:v>14.831824935836824</c:v>
                </c:pt>
                <c:pt idx="4">
                  <c:v>18.591293833131804</c:v>
                </c:pt>
                <c:pt idx="5">
                  <c:v>19.347048715924394</c:v>
                </c:pt>
                <c:pt idx="6">
                  <c:v>19.839449541284402</c:v>
                </c:pt>
                <c:pt idx="7">
                  <c:v>22.500795418390073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22-4CFB-886F-909FA8D246C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362114176"/>
        <c:axId val="-362116352"/>
      </c:barChart>
      <c:catAx>
        <c:axId val="-362114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-362116352"/>
        <c:crosses val="autoZero"/>
        <c:auto val="1"/>
        <c:lblAlgn val="ctr"/>
        <c:lblOffset val="100"/>
        <c:noMultiLvlLbl val="0"/>
      </c:catAx>
      <c:valAx>
        <c:axId val="-36211635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-362114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v-LV" sz="1200" b="0" i="0" u="none" strike="noStrike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Iedzīvotāju blīvums uz sauszemes platības km</a:t>
            </a:r>
            <a:r>
              <a:rPr lang="lv-LV" sz="1200" b="0" i="0" u="none" strike="noStrike" baseline="3000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2</a:t>
            </a:r>
            <a:r>
              <a:rPr lang="lv-LV" sz="1200" b="0" i="0" u="none" strike="noStrike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(cilvēku skaits uz 1 km</a:t>
            </a:r>
            <a:r>
              <a:rPr lang="lv-LV" sz="1200" b="0" i="0" u="none" strike="noStrike" baseline="3000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2</a:t>
            </a:r>
            <a:r>
              <a:rPr lang="lv-LV" sz="1200" b="0" i="0" u="none" strike="noStrike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)</a:t>
            </a:r>
            <a:endParaRPr lang="lv-LV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5879477454698691"/>
          <c:y val="2.77777938308170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iedzivotaji!$B$1695</c:f>
              <c:strCache>
                <c:ptCount val="1"/>
                <c:pt idx="0">
                  <c:v>Latvija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iedzivotaji!$A$1696:$A$1703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iedzivotaji!$B$1696:$B$1703</c:f>
              <c:numCache>
                <c:formatCode>General</c:formatCode>
                <c:ptCount val="8"/>
                <c:pt idx="0">
                  <c:v>32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  <c:pt idx="4">
                  <c:v>31</c:v>
                </c:pt>
                <c:pt idx="5">
                  <c:v>30</c:v>
                </c:pt>
                <c:pt idx="6">
                  <c:v>30</c:v>
                </c:pt>
                <c:pt idx="7" formatCode="0">
                  <c:v>30.260358504177212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79-41B4-9EEA-67B22E3B0045}"/>
            </c:ext>
          </c:extLst>
        </c:ser>
        <c:ser>
          <c:idx val="1"/>
          <c:order val="1"/>
          <c:tx>
            <c:strRef>
              <c:f>iedzivotaji!$C$1695</c:f>
              <c:strCache>
                <c:ptCount val="1"/>
                <c:pt idx="0">
                  <c:v>Rīga</c:v>
                </c:pt>
              </c:strCache>
            </c:strRef>
          </c:tx>
          <c:spPr>
            <a:ln w="9525" cap="rnd">
              <a:solidFill>
                <a:srgbClr val="0000FF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 w="9525">
                <a:solidFill>
                  <a:srgbClr val="0000FF"/>
                </a:solidFill>
              </a:ln>
              <a:effectLst/>
            </c:spPr>
          </c:marker>
          <c:cat>
            <c:numRef>
              <c:f>iedzivotaji!$A$1696:$A$1703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iedzivotaji!$C$1696:$C$1703</c:f>
              <c:numCache>
                <c:formatCode>General</c:formatCode>
                <c:ptCount val="8"/>
                <c:pt idx="0">
                  <c:v>2527</c:v>
                </c:pt>
                <c:pt idx="1">
                  <c:v>2534</c:v>
                </c:pt>
                <c:pt idx="2">
                  <c:v>2521</c:v>
                </c:pt>
                <c:pt idx="3">
                  <c:v>2500</c:v>
                </c:pt>
                <c:pt idx="4">
                  <c:v>2479</c:v>
                </c:pt>
                <c:pt idx="5">
                  <c:v>2429</c:v>
                </c:pt>
                <c:pt idx="6">
                  <c:v>2394</c:v>
                </c:pt>
                <c:pt idx="7" formatCode="0">
                  <c:v>2408.5714285714284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E79-41B4-9EEA-67B22E3B0045}"/>
            </c:ext>
          </c:extLst>
        </c:ser>
        <c:ser>
          <c:idx val="2"/>
          <c:order val="2"/>
          <c:tx>
            <c:strRef>
              <c:f>iedzivotaji!$D$1695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iedzivotaji!$A$1696:$A$1703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iedzivotaji!$D$1696:$D$1703</c:f>
              <c:numCache>
                <c:formatCode>General</c:formatCode>
                <c:ptCount val="8"/>
                <c:pt idx="0">
                  <c:v>1355</c:v>
                </c:pt>
                <c:pt idx="1">
                  <c:v>1335</c:v>
                </c:pt>
                <c:pt idx="2">
                  <c:v>1314</c:v>
                </c:pt>
                <c:pt idx="3">
                  <c:v>1304</c:v>
                </c:pt>
                <c:pt idx="4">
                  <c:v>1295</c:v>
                </c:pt>
                <c:pt idx="5">
                  <c:v>1272</c:v>
                </c:pt>
                <c:pt idx="6">
                  <c:v>1248</c:v>
                </c:pt>
                <c:pt idx="7" formatCode="0">
                  <c:v>1244.0833070369201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E79-41B4-9EEA-67B22E3B0045}"/>
            </c:ext>
          </c:extLst>
        </c:ser>
        <c:ser>
          <c:idx val="3"/>
          <c:order val="3"/>
          <c:tx>
            <c:strRef>
              <c:f>iedzivotaji!$E$1695</c:f>
              <c:strCache>
                <c:ptCount val="1"/>
                <c:pt idx="0">
                  <c:v>Jelgava</c:v>
                </c:pt>
              </c:strCache>
            </c:strRef>
          </c:tx>
          <c:spPr>
            <a:ln w="952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numRef>
              <c:f>iedzivotaji!$A$1696:$A$1703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iedzivotaji!$E$1696:$E$1703</c:f>
              <c:numCache>
                <c:formatCode>General</c:formatCode>
                <c:ptCount val="8"/>
                <c:pt idx="0">
                  <c:v>990</c:v>
                </c:pt>
                <c:pt idx="1">
                  <c:v>984</c:v>
                </c:pt>
                <c:pt idx="2">
                  <c:v>978</c:v>
                </c:pt>
                <c:pt idx="3">
                  <c:v>971</c:v>
                </c:pt>
                <c:pt idx="4">
                  <c:v>972</c:v>
                </c:pt>
                <c:pt idx="5">
                  <c:v>960</c:v>
                </c:pt>
                <c:pt idx="6">
                  <c:v>949</c:v>
                </c:pt>
                <c:pt idx="7" formatCode="0">
                  <c:v>951.02323968088797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1E79-41B4-9EEA-67B22E3B0045}"/>
            </c:ext>
          </c:extLst>
        </c:ser>
        <c:ser>
          <c:idx val="4"/>
          <c:order val="4"/>
          <c:tx>
            <c:strRef>
              <c:f>iedzivotaji!$F$1695</c:f>
              <c:strCache>
                <c:ptCount val="1"/>
                <c:pt idx="0">
                  <c:v>Jēkabpils</c:v>
                </c:pt>
              </c:strCache>
            </c:strRef>
          </c:tx>
          <c:spPr>
            <a:ln w="9525" cap="rnd">
              <a:solidFill>
                <a:srgbClr val="CC0099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CC0099"/>
              </a:solidFill>
              <a:ln w="9525">
                <a:solidFill>
                  <a:srgbClr val="CC0099"/>
                </a:solidFill>
              </a:ln>
              <a:effectLst/>
            </c:spPr>
          </c:marker>
          <c:cat>
            <c:numRef>
              <c:f>iedzivotaji!$A$1696:$A$1703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iedzivotaji!$F$1696:$F$1703</c:f>
              <c:numCache>
                <c:formatCode>General</c:formatCode>
                <c:ptCount val="8"/>
                <c:pt idx="0">
                  <c:v>1039</c:v>
                </c:pt>
                <c:pt idx="1">
                  <c:v>1023</c:v>
                </c:pt>
                <c:pt idx="2">
                  <c:v>1013</c:v>
                </c:pt>
                <c:pt idx="3">
                  <c:v>1008</c:v>
                </c:pt>
                <c:pt idx="4">
                  <c:v>1001</c:v>
                </c:pt>
                <c:pt idx="5">
                  <c:v>987</c:v>
                </c:pt>
                <c:pt idx="6">
                  <c:v>978</c:v>
                </c:pt>
                <c:pt idx="7" formatCode="0">
                  <c:v>978.81278538812796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1E79-41B4-9EEA-67B22E3B0045}"/>
            </c:ext>
          </c:extLst>
        </c:ser>
        <c:ser>
          <c:idx val="5"/>
          <c:order val="5"/>
          <c:tx>
            <c:strRef>
              <c:f>iedzivotaji!$G$1695</c:f>
              <c:strCache>
                <c:ptCount val="1"/>
                <c:pt idx="0">
                  <c:v>Jūrmala</c:v>
                </c:pt>
              </c:strCache>
            </c:strRef>
          </c:tx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iedzivotaji!$A$1696:$A$1703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iedzivotaji!$G$1696:$G$1703</c:f>
              <c:numCache>
                <c:formatCode>General</c:formatCode>
                <c:ptCount val="8"/>
                <c:pt idx="0">
                  <c:v>553</c:v>
                </c:pt>
                <c:pt idx="1">
                  <c:v>546</c:v>
                </c:pt>
                <c:pt idx="2">
                  <c:v>552</c:v>
                </c:pt>
                <c:pt idx="3">
                  <c:v>554</c:v>
                </c:pt>
                <c:pt idx="4">
                  <c:v>558</c:v>
                </c:pt>
                <c:pt idx="5">
                  <c:v>565</c:v>
                </c:pt>
                <c:pt idx="6">
                  <c:v>568</c:v>
                </c:pt>
                <c:pt idx="7" formatCode="0">
                  <c:v>575.2614415832677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1E79-41B4-9EEA-67B22E3B0045}"/>
            </c:ext>
          </c:extLst>
        </c:ser>
        <c:ser>
          <c:idx val="6"/>
          <c:order val="6"/>
          <c:tx>
            <c:strRef>
              <c:f>iedzivotaji!$H$1695</c:f>
              <c:strCache>
                <c:ptCount val="1"/>
                <c:pt idx="0">
                  <c:v>Liepāja</c:v>
                </c:pt>
              </c:strCache>
            </c:strRef>
          </c:tx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FF3300"/>
              </a:solidFill>
              <a:ln w="9525">
                <a:solidFill>
                  <a:srgbClr val="FF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iedzivotaji!$A$1696:$A$1703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iedzivotaji!$H$1696:$H$1703</c:f>
              <c:numCache>
                <c:formatCode>General</c:formatCode>
                <c:ptCount val="8"/>
                <c:pt idx="0">
                  <c:v>1375</c:v>
                </c:pt>
                <c:pt idx="1">
                  <c:v>1352</c:v>
                </c:pt>
                <c:pt idx="2">
                  <c:v>1347</c:v>
                </c:pt>
                <c:pt idx="3">
                  <c:v>1342</c:v>
                </c:pt>
                <c:pt idx="4">
                  <c:v>1335</c:v>
                </c:pt>
                <c:pt idx="5">
                  <c:v>1324</c:v>
                </c:pt>
                <c:pt idx="6">
                  <c:v>1312</c:v>
                </c:pt>
                <c:pt idx="7" formatCode="0">
                  <c:v>1306.9939606467954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1E79-41B4-9EEA-67B22E3B0045}"/>
            </c:ext>
          </c:extLst>
        </c:ser>
        <c:ser>
          <c:idx val="7"/>
          <c:order val="7"/>
          <c:tx>
            <c:strRef>
              <c:f>iedzivotaji!$I$1695</c:f>
              <c:strCache>
                <c:ptCount val="1"/>
                <c:pt idx="0">
                  <c:v>Rēzekne</c:v>
                </c:pt>
              </c:strCache>
            </c:strRef>
          </c:tx>
          <c:spPr>
            <a:ln w="9525" cap="rnd">
              <a:solidFill>
                <a:srgbClr val="FF99FF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FF99FF"/>
              </a:solidFill>
              <a:ln w="9525">
                <a:solidFill>
                  <a:srgbClr val="FF99FF"/>
                </a:solidFill>
              </a:ln>
              <a:effectLst/>
            </c:spPr>
          </c:marker>
          <c:cat>
            <c:numRef>
              <c:f>iedzivotaji!$A$1696:$A$1703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iedzivotaji!$I$1696:$I$1703</c:f>
              <c:numCache>
                <c:formatCode>General</c:formatCode>
                <c:ptCount val="8"/>
                <c:pt idx="0">
                  <c:v>1676</c:v>
                </c:pt>
                <c:pt idx="1">
                  <c:v>1646</c:v>
                </c:pt>
                <c:pt idx="2">
                  <c:v>1645</c:v>
                </c:pt>
                <c:pt idx="3">
                  <c:v>1625</c:v>
                </c:pt>
                <c:pt idx="4">
                  <c:v>1613</c:v>
                </c:pt>
                <c:pt idx="5">
                  <c:v>1568</c:v>
                </c:pt>
                <c:pt idx="6">
                  <c:v>1842</c:v>
                </c:pt>
                <c:pt idx="7" formatCode="0">
                  <c:v>1540.7710280373831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1E79-41B4-9EEA-67B22E3B0045}"/>
            </c:ext>
          </c:extLst>
        </c:ser>
        <c:ser>
          <c:idx val="8"/>
          <c:order val="8"/>
          <c:tx>
            <c:strRef>
              <c:f>iedzivotaji!$J$1695</c:f>
              <c:strCache>
                <c:ptCount val="1"/>
                <c:pt idx="0">
                  <c:v>Valmiera</c:v>
                </c:pt>
              </c:strCache>
            </c:strRef>
          </c:tx>
          <c:spPr>
            <a:ln w="9525" cap="rnd">
              <a:solidFill>
                <a:srgbClr val="7030A0"/>
              </a:solidFill>
              <a:round/>
            </a:ln>
            <a:effectLst/>
          </c:spPr>
          <c:marker>
            <c:symbol val="square"/>
            <c:size val="3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iedzivotaji!$A$1696:$A$1703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iedzivotaji!$J$1696:$J$1703</c:f>
              <c:numCache>
                <c:formatCode>General</c:formatCode>
                <c:ptCount val="8"/>
                <c:pt idx="0">
                  <c:v>1245</c:v>
                </c:pt>
                <c:pt idx="1">
                  <c:v>1229</c:v>
                </c:pt>
                <c:pt idx="2">
                  <c:v>1235</c:v>
                </c:pt>
                <c:pt idx="3">
                  <c:v>1238</c:v>
                </c:pt>
                <c:pt idx="4">
                  <c:v>1234</c:v>
                </c:pt>
                <c:pt idx="5">
                  <c:v>1230</c:v>
                </c:pt>
                <c:pt idx="6">
                  <c:v>1329</c:v>
                </c:pt>
                <c:pt idx="7" formatCode="0">
                  <c:v>1209.0471092077089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1E79-41B4-9EEA-67B22E3B0045}"/>
            </c:ext>
          </c:extLst>
        </c:ser>
        <c:ser>
          <c:idx val="9"/>
          <c:order val="9"/>
          <c:tx>
            <c:strRef>
              <c:f>iedzivotaji!$K$1695</c:f>
              <c:strCache>
                <c:ptCount val="1"/>
                <c:pt idx="0">
                  <c:v>Ventspils</c:v>
                </c:pt>
              </c:strCache>
            </c:strRef>
          </c:tx>
          <c:spPr>
            <a:ln w="952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iedzivotaji!$A$1696:$A$1703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iedzivotaji!$K$1696:$K$1703</c:f>
              <c:numCache>
                <c:formatCode>General</c:formatCode>
                <c:ptCount val="8"/>
                <c:pt idx="0">
                  <c:v>704</c:v>
                </c:pt>
                <c:pt idx="1">
                  <c:v>693</c:v>
                </c:pt>
                <c:pt idx="2">
                  <c:v>683</c:v>
                </c:pt>
                <c:pt idx="3">
                  <c:v>674</c:v>
                </c:pt>
                <c:pt idx="4">
                  <c:v>664</c:v>
                </c:pt>
                <c:pt idx="5">
                  <c:v>653</c:v>
                </c:pt>
                <c:pt idx="6">
                  <c:v>645</c:v>
                </c:pt>
                <c:pt idx="7" formatCode="0">
                  <c:v>645.02740798747061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1E79-41B4-9EEA-67B22E3B0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2115808"/>
        <c:axId val="-362114720"/>
      </c:lineChart>
      <c:catAx>
        <c:axId val="-362115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-362114720"/>
        <c:crosses val="autoZero"/>
        <c:auto val="1"/>
        <c:lblAlgn val="ctr"/>
        <c:lblOffset val="100"/>
        <c:noMultiLvlLbl val="0"/>
      </c:catAx>
      <c:valAx>
        <c:axId val="-36211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-3621158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50742260265363E-2"/>
          <c:y val="2.2289770527051771E-2"/>
          <c:w val="0.87139915202907348"/>
          <c:h val="0.9118928610348485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iedzivotaji!$A$1857:$A$1883</c:f>
              <c:strCache>
                <c:ptCount val="27"/>
                <c:pt idx="0">
                  <c:v>Luksemburga </c:v>
                </c:pt>
                <c:pt idx="1">
                  <c:v>Zviedrija </c:v>
                </c:pt>
                <c:pt idx="2">
                  <c:v>Francija</c:v>
                </c:pt>
                <c:pt idx="3">
                  <c:v>Lielbritānija </c:v>
                </c:pt>
                <c:pt idx="4">
                  <c:v>Malta</c:v>
                </c:pt>
                <c:pt idx="5">
                  <c:v>Dānija</c:v>
                </c:pt>
                <c:pt idx="6">
                  <c:v>Nīderlande</c:v>
                </c:pt>
                <c:pt idx="7">
                  <c:v>Beļģija</c:v>
                </c:pt>
                <c:pt idx="8">
                  <c:v>Slovākija</c:v>
                </c:pt>
                <c:pt idx="9">
                  <c:v>Austrija </c:v>
                </c:pt>
                <c:pt idx="10">
                  <c:v>Čehija</c:v>
                </c:pt>
                <c:pt idx="11">
                  <c:v>Slovēnija</c:v>
                </c:pt>
                <c:pt idx="12">
                  <c:v>Polija</c:v>
                </c:pt>
                <c:pt idx="13">
                  <c:v>Igaunija  </c:v>
                </c:pt>
                <c:pt idx="14">
                  <c:v>Spānija </c:v>
                </c:pt>
                <c:pt idx="15">
                  <c:v>Somija</c:v>
                </c:pt>
                <c:pt idx="16">
                  <c:v>Vācija</c:v>
                </c:pt>
                <c:pt idx="17">
                  <c:v>Portugāle</c:v>
                </c:pt>
                <c:pt idx="18">
                  <c:v>Itālija</c:v>
                </c:pt>
                <c:pt idx="19">
                  <c:v>Grieķija</c:v>
                </c:pt>
                <c:pt idx="20">
                  <c:v>Ungārija</c:v>
                </c:pt>
                <c:pt idx="21">
                  <c:v>Horvātija</c:v>
                </c:pt>
                <c:pt idx="22">
                  <c:v>Rumānija</c:v>
                </c:pt>
                <c:pt idx="23">
                  <c:v>Lietuva  </c:v>
                </c:pt>
                <c:pt idx="24">
                  <c:v>Liepāja </c:v>
                </c:pt>
                <c:pt idx="25">
                  <c:v>Latvija  </c:v>
                </c:pt>
                <c:pt idx="26">
                  <c:v>Bulgārija</c:v>
                </c:pt>
              </c:strCache>
            </c:strRef>
          </c:cat>
          <c:val>
            <c:numRef>
              <c:f>iedzivotaji!$B$1857:$B$1884</c:f>
              <c:numCache>
                <c:formatCode>0.0_ ;[Red]\-0.0\ </c:formatCode>
                <c:ptCount val="28"/>
                <c:pt idx="0">
                  <c:v>3.2</c:v>
                </c:pt>
                <c:pt idx="1">
                  <c:v>2.2999999999999998</c:v>
                </c:pt>
                <c:pt idx="2">
                  <c:v>2.2000000000000002</c:v>
                </c:pt>
                <c:pt idx="3">
                  <c:v>1.7</c:v>
                </c:pt>
                <c:pt idx="4">
                  <c:v>1.6</c:v>
                </c:pt>
                <c:pt idx="5" formatCode="0.0">
                  <c:v>1.1000000000000001</c:v>
                </c:pt>
                <c:pt idx="6">
                  <c:v>0.9</c:v>
                </c:pt>
                <c:pt idx="7">
                  <c:v>0.7</c:v>
                </c:pt>
                <c:pt idx="8">
                  <c:v>0.6</c:v>
                </c:pt>
                <c:pt idx="9">
                  <c:v>0.2</c:v>
                </c:pt>
                <c:pt idx="10">
                  <c:v>0.1</c:v>
                </c:pt>
                <c:pt idx="11">
                  <c:v>-0.4</c:v>
                </c:pt>
                <c:pt idx="12">
                  <c:v>-0.7</c:v>
                </c:pt>
                <c:pt idx="13">
                  <c:v>-1</c:v>
                </c:pt>
                <c:pt idx="14">
                  <c:v>-1.2</c:v>
                </c:pt>
                <c:pt idx="15">
                  <c:v>-1.3</c:v>
                </c:pt>
                <c:pt idx="16">
                  <c:v>-2</c:v>
                </c:pt>
                <c:pt idx="17">
                  <c:v>-2.5</c:v>
                </c:pt>
                <c:pt idx="18">
                  <c:v>-3.2</c:v>
                </c:pt>
                <c:pt idx="19">
                  <c:v>-3.2</c:v>
                </c:pt>
                <c:pt idx="20">
                  <c:v>-3.9</c:v>
                </c:pt>
                <c:pt idx="21">
                  <c:v>-3.9</c:v>
                </c:pt>
                <c:pt idx="22">
                  <c:v>-3.9</c:v>
                </c:pt>
                <c:pt idx="23">
                  <c:v>-4.0999999999999996</c:v>
                </c:pt>
                <c:pt idx="24">
                  <c:v>-4.5999999999999996</c:v>
                </c:pt>
                <c:pt idx="25">
                  <c:v>-4.9000000000000004</c:v>
                </c:pt>
                <c:pt idx="26">
                  <c:v>-6.6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8F-4662-BED5-D549AEF25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62112544"/>
        <c:axId val="-362112000"/>
      </c:barChart>
      <c:dateAx>
        <c:axId val="-362112544"/>
        <c:scaling>
          <c:orientation val="minMax"/>
        </c:scaling>
        <c:delete val="0"/>
        <c:axPos val="l"/>
        <c:numFmt formatCode="dd/mm/yy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lv-LV"/>
          </a:p>
        </c:txPr>
        <c:crossAx val="-362112000"/>
        <c:crosses val="autoZero"/>
        <c:auto val="0"/>
        <c:lblOffset val="100"/>
        <c:baseTimeUnit val="days"/>
      </c:dateAx>
      <c:valAx>
        <c:axId val="-362112000"/>
        <c:scaling>
          <c:orientation val="minMax"/>
        </c:scaling>
        <c:delete val="0"/>
        <c:axPos val="b"/>
        <c:majorGridlines/>
        <c:numFmt formatCode="0.0_ ;[Red]\-0.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lv-LV"/>
          </a:p>
        </c:txPr>
        <c:crossAx val="-36211254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v-LV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Demogrāfiskā slodze 2022. gadā (bērnu un pensijas vecuma iedzīvotāju skaits uz 1000 darbspējīgiem iedzīvotājiem)</a:t>
            </a:r>
          </a:p>
        </c:rich>
      </c:tx>
      <c:layout>
        <c:manualLayout>
          <c:xMode val="edge"/>
          <c:yMode val="edge"/>
          <c:x val="0.20404964406771556"/>
          <c:y val="1.0400220315073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630257004676448"/>
          <c:y val="8.7955309934084333E-2"/>
          <c:w val="0.66438372799028533"/>
          <c:h val="0.680085449307146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iedzivotaji!$B$199</c:f>
              <c:strCache>
                <c:ptCount val="1"/>
                <c:pt idx="0">
                  <c:v>demogrāfiskā slodze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iedzivotaji!$A$200:$A$209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iedzivotaji!$B$200:$B$209</c:f>
              <c:numCache>
                <c:formatCode>#\ ##0_ ;[Red]\-#\ ##0\ </c:formatCode>
                <c:ptCount val="10"/>
                <c:pt idx="0">
                  <c:v>622</c:v>
                </c:pt>
                <c:pt idx="1">
                  <c:v>611</c:v>
                </c:pt>
                <c:pt idx="2">
                  <c:v>665</c:v>
                </c:pt>
                <c:pt idx="3">
                  <c:v>644</c:v>
                </c:pt>
                <c:pt idx="4">
                  <c:v>627</c:v>
                </c:pt>
                <c:pt idx="5">
                  <c:v>648</c:v>
                </c:pt>
                <c:pt idx="6">
                  <c:v>662</c:v>
                </c:pt>
                <c:pt idx="7">
                  <c:v>659</c:v>
                </c:pt>
                <c:pt idx="8">
                  <c:v>693</c:v>
                </c:pt>
                <c:pt idx="9">
                  <c:v>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4-458D-A3F1-175913CE761C}"/>
            </c:ext>
          </c:extLst>
        </c:ser>
        <c:ser>
          <c:idx val="1"/>
          <c:order val="1"/>
          <c:tx>
            <c:strRef>
              <c:f>iedzivotaji!$C$199</c:f>
              <c:strCache>
                <c:ptCount val="1"/>
                <c:pt idx="0">
                  <c:v>iedzīvotāji līdz darbspējas vecumam  (uz 1000 darbspējigiem iedzīvotājiem)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iedzivotaji!$A$200:$A$209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iedzivotaji!$C$200:$C$209</c:f>
              <c:numCache>
                <c:formatCode>#\ ##0_ ;[Red]\-#\ ##0\ </c:formatCode>
                <c:ptCount val="10"/>
                <c:pt idx="0">
                  <c:v>259</c:v>
                </c:pt>
                <c:pt idx="1">
                  <c:v>244</c:v>
                </c:pt>
                <c:pt idx="2">
                  <c:v>243</c:v>
                </c:pt>
                <c:pt idx="3">
                  <c:v>300</c:v>
                </c:pt>
                <c:pt idx="4">
                  <c:v>263</c:v>
                </c:pt>
                <c:pt idx="5">
                  <c:v>249</c:v>
                </c:pt>
                <c:pt idx="6">
                  <c:v>282</c:v>
                </c:pt>
                <c:pt idx="7">
                  <c:v>252</c:v>
                </c:pt>
                <c:pt idx="8">
                  <c:v>303</c:v>
                </c:pt>
                <c:pt idx="9">
                  <c:v>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34-458D-A3F1-175913CE761C}"/>
            </c:ext>
          </c:extLst>
        </c:ser>
        <c:ser>
          <c:idx val="2"/>
          <c:order val="2"/>
          <c:tx>
            <c:strRef>
              <c:f>iedzivotaji!$D$199</c:f>
              <c:strCache>
                <c:ptCount val="1"/>
                <c:pt idx="0">
                  <c:v>iedzīvotāji virs darbspējas vecuma (uz 1000 darbspējigiem iedzīvotājiem)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iedzivotaji!$A$200:$A$209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iedzivotaji!$D$200:$D$209</c:f>
              <c:numCache>
                <c:formatCode>#\ ##0_ ;[Red]\-#\ ##0\ </c:formatCode>
                <c:ptCount val="10"/>
                <c:pt idx="0">
                  <c:v>363</c:v>
                </c:pt>
                <c:pt idx="1">
                  <c:v>367</c:v>
                </c:pt>
                <c:pt idx="2">
                  <c:v>422</c:v>
                </c:pt>
                <c:pt idx="3">
                  <c:v>344</c:v>
                </c:pt>
                <c:pt idx="4">
                  <c:v>364</c:v>
                </c:pt>
                <c:pt idx="5">
                  <c:v>399</c:v>
                </c:pt>
                <c:pt idx="6">
                  <c:v>380</c:v>
                </c:pt>
                <c:pt idx="7">
                  <c:v>407</c:v>
                </c:pt>
                <c:pt idx="8">
                  <c:v>390</c:v>
                </c:pt>
                <c:pt idx="9">
                  <c:v>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34-458D-A3F1-175913CE7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5844688"/>
        <c:axId val="-385844144"/>
      </c:barChart>
      <c:catAx>
        <c:axId val="-385844688"/>
        <c:scaling>
          <c:orientation val="minMax"/>
        </c:scaling>
        <c:delete val="0"/>
        <c:axPos val="b"/>
        <c:majorGridlines>
          <c:spPr>
            <a:ln w="3175">
              <a:solidFill>
                <a:srgbClr val="DEE7B1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85844144"/>
        <c:crosses val="autoZero"/>
        <c:auto val="1"/>
        <c:lblAlgn val="ctr"/>
        <c:lblOffset val="100"/>
        <c:tickMarkSkip val="1"/>
        <c:noMultiLvlLbl val="0"/>
      </c:catAx>
      <c:valAx>
        <c:axId val="-385844144"/>
        <c:scaling>
          <c:orientation val="minMax"/>
          <c:max val="750"/>
          <c:min val="150"/>
        </c:scaling>
        <c:delete val="1"/>
        <c:axPos val="l"/>
        <c:majorGridlines>
          <c:spPr>
            <a:ln w="3175">
              <a:solidFill>
                <a:srgbClr val="DEE7B1"/>
              </a:solidFill>
              <a:prstDash val="sysDash"/>
            </a:ln>
          </c:spPr>
        </c:majorGridlines>
        <c:numFmt formatCode="#\ ##0_ ;[Red]\-#\ ##0\ " sourceLinked="1"/>
        <c:majorTickMark val="out"/>
        <c:minorTickMark val="none"/>
        <c:tickLblPos val="nextTo"/>
        <c:crossAx val="-385844688"/>
        <c:crosses val="autoZero"/>
        <c:crossBetween val="between"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Laulībā un ārlaulībā dzimušie 2022. gadā (% no dzīvi dzimušo skaita) </a:t>
            </a:r>
          </a:p>
        </c:rich>
      </c:tx>
      <c:layout>
        <c:manualLayout>
          <c:xMode val="edge"/>
          <c:yMode val="edge"/>
          <c:x val="0.31358464807283709"/>
          <c:y val="9.657324302993593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545865145815466"/>
          <c:y val="7.518815394970324E-2"/>
          <c:w val="0.74017506704542246"/>
          <c:h val="0.759400354892002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iedzivotaji!$B$265</c:f>
              <c:strCache>
                <c:ptCount val="1"/>
                <c:pt idx="0">
                  <c:v>laulībā dzimušie (% no dzīvi dzimušo skaita)</c:v>
                </c:pt>
              </c:strCache>
            </c:strRef>
          </c:tx>
          <c:spPr>
            <a:noFill/>
            <a:ln w="25400">
              <a:solidFill>
                <a:schemeClr val="accent6">
                  <a:lumMod val="50000"/>
                </a:schemeClr>
              </a:solidFill>
              <a:prstDash val="solid"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iedzivotaji!$A$266:$A$275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iedzivotaji!$B$266:$B$275</c:f>
              <c:numCache>
                <c:formatCode>0.0</c:formatCode>
                <c:ptCount val="10"/>
                <c:pt idx="0">
                  <c:v>61.639714178262501</c:v>
                </c:pt>
                <c:pt idx="1">
                  <c:v>69.585157390035434</c:v>
                </c:pt>
                <c:pt idx="2">
                  <c:v>73.818181818181813</c:v>
                </c:pt>
                <c:pt idx="3">
                  <c:v>63.524590163934427</c:v>
                </c:pt>
                <c:pt idx="4">
                  <c:v>56.770833333333336</c:v>
                </c:pt>
                <c:pt idx="5">
                  <c:v>68.464052287581694</c:v>
                </c:pt>
                <c:pt idx="6">
                  <c:v>61.803278688524593</c:v>
                </c:pt>
                <c:pt idx="7">
                  <c:v>64.5631067961165</c:v>
                </c:pt>
                <c:pt idx="8">
                  <c:v>56.888888888888886</c:v>
                </c:pt>
                <c:pt idx="9">
                  <c:v>59.398496240601503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7B-4740-87FA-912849B205A0}"/>
            </c:ext>
          </c:extLst>
        </c:ser>
        <c:ser>
          <c:idx val="1"/>
          <c:order val="1"/>
          <c:tx>
            <c:strRef>
              <c:f>iedzivotaji!$C$265</c:f>
              <c:strCache>
                <c:ptCount val="1"/>
                <c:pt idx="0">
                  <c:v>ārlaulībā dzimušie (% no dzīvi dzimušo skaita)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iedzivotaji!$A$266:$A$275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iedzivotaji!$C$266:$C$275</c:f>
              <c:numCache>
                <c:formatCode>0.0</c:formatCode>
                <c:ptCount val="10"/>
                <c:pt idx="0">
                  <c:v>38.360285821737492</c:v>
                </c:pt>
                <c:pt idx="1">
                  <c:v>30.414842609964559</c:v>
                </c:pt>
                <c:pt idx="2">
                  <c:v>26.181818181818183</c:v>
                </c:pt>
                <c:pt idx="3">
                  <c:v>36.475409836065573</c:v>
                </c:pt>
                <c:pt idx="4">
                  <c:v>43.229166666666671</c:v>
                </c:pt>
                <c:pt idx="5">
                  <c:v>31.535947712418299</c:v>
                </c:pt>
                <c:pt idx="6">
                  <c:v>38.196721311475414</c:v>
                </c:pt>
                <c:pt idx="7">
                  <c:v>35.436893203883493</c:v>
                </c:pt>
                <c:pt idx="8">
                  <c:v>43.111111111111114</c:v>
                </c:pt>
                <c:pt idx="9">
                  <c:v>40.601503759398497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7B-4740-87FA-912849B20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5849584"/>
        <c:axId val="-385847408"/>
      </c:barChart>
      <c:catAx>
        <c:axId val="-385849584"/>
        <c:scaling>
          <c:orientation val="minMax"/>
        </c:scaling>
        <c:delete val="0"/>
        <c:axPos val="b"/>
        <c:majorGridlines>
          <c:spPr>
            <a:ln w="3175">
              <a:solidFill>
                <a:srgbClr val="DEE7B1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85847408"/>
        <c:crosses val="autoZero"/>
        <c:auto val="1"/>
        <c:lblAlgn val="ctr"/>
        <c:lblOffset val="100"/>
        <c:tickMarkSkip val="1"/>
        <c:noMultiLvlLbl val="0"/>
      </c:catAx>
      <c:valAx>
        <c:axId val="-385847408"/>
        <c:scaling>
          <c:orientation val="minMax"/>
          <c:max val="80"/>
          <c:min val="20"/>
        </c:scaling>
        <c:delete val="1"/>
        <c:axPos val="l"/>
        <c:majorGridlines>
          <c:spPr>
            <a:ln w="3175">
              <a:solidFill>
                <a:srgbClr val="DEE7B1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-385849584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Mirušo skaits sadalījumā pa galvenajiem nāves cēloņiem 2022. gadā (uz 1000 iedzīvotājiem) </a:t>
            </a:r>
          </a:p>
        </c:rich>
      </c:tx>
      <c:layout>
        <c:manualLayout>
          <c:xMode val="edge"/>
          <c:yMode val="edge"/>
          <c:x val="0.19561758889727823"/>
          <c:y val="1.7738389395886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59140789893845"/>
          <c:y val="8.9371766444937162E-2"/>
          <c:w val="0.83308976585641925"/>
          <c:h val="0.705998102787040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iedzivotaji!$B$292</c:f>
              <c:strCache>
                <c:ptCount val="1"/>
                <c:pt idx="0">
                  <c:v>audzēji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  <a:effectLst>
              <a:innerShdw blurRad="63500" dist="50800" dir="18900000">
                <a:schemeClr val="tx1">
                  <a:alpha val="50000"/>
                </a:schemeClr>
              </a:innerShdw>
            </a:effectLst>
            <a:scene3d>
              <a:camera prst="orthographicFront"/>
              <a:lightRig rig="threePt" dir="t"/>
            </a:scene3d>
            <a:sp3d prstMaterial="matte">
              <a:bevelT/>
            </a:sp3d>
          </c:spPr>
          <c:invertIfNegative val="0"/>
          <c:cat>
            <c:strRef>
              <c:f>iedzivotaji!$A$293:$A$302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iedzivotaji!$B$293:$B$302</c:f>
              <c:numCache>
                <c:formatCode>0.0</c:formatCode>
                <c:ptCount val="10"/>
                <c:pt idx="0">
                  <c:v>3.1</c:v>
                </c:pt>
                <c:pt idx="1">
                  <c:v>3</c:v>
                </c:pt>
                <c:pt idx="2">
                  <c:v>3.3</c:v>
                </c:pt>
                <c:pt idx="3">
                  <c:v>2.6</c:v>
                </c:pt>
                <c:pt idx="4">
                  <c:v>2.7</c:v>
                </c:pt>
                <c:pt idx="5">
                  <c:v>3.1</c:v>
                </c:pt>
                <c:pt idx="6">
                  <c:v>3.6</c:v>
                </c:pt>
                <c:pt idx="7">
                  <c:v>3.3</c:v>
                </c:pt>
                <c:pt idx="8">
                  <c:v>2.5</c:v>
                </c:pt>
                <c:pt idx="9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2-4DC3-B8C4-422793700FA4}"/>
            </c:ext>
          </c:extLst>
        </c:ser>
        <c:ser>
          <c:idx val="0"/>
          <c:order val="1"/>
          <c:tx>
            <c:strRef>
              <c:f>iedzivotaji!$C$292</c:f>
              <c:strCache>
                <c:ptCount val="1"/>
                <c:pt idx="0">
                  <c:v>asinsrites sistēmas slimības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>
              <a:innerShdw blurRad="63500" dist="50800" dir="18900000">
                <a:schemeClr val="tx1">
                  <a:alpha val="50000"/>
                </a:schemeClr>
              </a:innerShdw>
            </a:effectLst>
            <a:scene3d>
              <a:camera prst="orthographicFront"/>
              <a:lightRig rig="threePt" dir="t"/>
            </a:scene3d>
            <a:sp3d prstMaterial="matte">
              <a:bevelT/>
            </a:sp3d>
          </c:spPr>
          <c:invertIfNegative val="0"/>
          <c:cat>
            <c:strRef>
              <c:f>iedzivotaji!$A$293:$A$302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iedzivotaji!$C$293:$C$302</c:f>
              <c:numCache>
                <c:formatCode>0.0</c:formatCode>
                <c:ptCount val="10"/>
                <c:pt idx="0">
                  <c:v>8.39</c:v>
                </c:pt>
                <c:pt idx="1">
                  <c:v>8.1120000000000001</c:v>
                </c:pt>
                <c:pt idx="2">
                  <c:v>8.98</c:v>
                </c:pt>
                <c:pt idx="3">
                  <c:v>7.2129999999999992</c:v>
                </c:pt>
                <c:pt idx="4">
                  <c:v>8.1210000000000004</c:v>
                </c:pt>
                <c:pt idx="5">
                  <c:v>7.8650000000000002</c:v>
                </c:pt>
                <c:pt idx="6">
                  <c:v>8.1070000000000011</c:v>
                </c:pt>
                <c:pt idx="7">
                  <c:v>9.1189999999999998</c:v>
                </c:pt>
                <c:pt idx="8">
                  <c:v>9.1750000000000007</c:v>
                </c:pt>
                <c:pt idx="9">
                  <c:v>7.5259999999999998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2-4DC3-B8C4-422793700FA4}"/>
            </c:ext>
          </c:extLst>
        </c:ser>
        <c:ser>
          <c:idx val="2"/>
          <c:order val="2"/>
          <c:tx>
            <c:strRef>
              <c:f>iedzivotaji!$D$292</c:f>
              <c:strCache>
                <c:ptCount val="1"/>
                <c:pt idx="0">
                  <c:v>ārēji nāves cēloņi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  <a:effectLst>
              <a:innerShdw blurRad="63500" dist="50800" dir="18900000">
                <a:schemeClr val="tx1">
                  <a:alpha val="50000"/>
                </a:schemeClr>
              </a:inn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iedzivotaji!$A$293:$A$302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iedzivotaji!$D$293:$D$302</c:f>
              <c:numCache>
                <c:formatCode>0.0</c:formatCode>
                <c:ptCount val="10"/>
                <c:pt idx="0">
                  <c:v>0.77400000000000002</c:v>
                </c:pt>
                <c:pt idx="1">
                  <c:v>0.752</c:v>
                </c:pt>
                <c:pt idx="2">
                  <c:v>0.63300000000000001</c:v>
                </c:pt>
                <c:pt idx="3">
                  <c:v>0.53</c:v>
                </c:pt>
                <c:pt idx="4">
                  <c:v>0.46700000000000003</c:v>
                </c:pt>
                <c:pt idx="5">
                  <c:v>0.90400000000000003</c:v>
                </c:pt>
                <c:pt idx="6">
                  <c:v>0.625</c:v>
                </c:pt>
                <c:pt idx="7">
                  <c:v>0.94599999999999995</c:v>
                </c:pt>
                <c:pt idx="8">
                  <c:v>0.79400000000000004</c:v>
                </c:pt>
                <c:pt idx="9">
                  <c:v>0.78900000000000003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2-4DC3-B8C4-422793700FA4}"/>
            </c:ext>
          </c:extLst>
        </c:ser>
        <c:ser>
          <c:idx val="3"/>
          <c:order val="3"/>
          <c:tx>
            <c:strRef>
              <c:f>iedzivotaji!$E$292</c:f>
              <c:strCache>
                <c:ptCount val="1"/>
                <c:pt idx="0">
                  <c:v>pārējie cēloņi</c:v>
                </c:pt>
              </c:strCache>
            </c:strRef>
          </c:tx>
          <c:spPr>
            <a:solidFill>
              <a:srgbClr val="FF3300"/>
            </a:solidFill>
            <a:ln w="25400"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iedzivotaji!$A$293:$A$302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iedzivotaji!$E$293:$E$302</c:f>
              <c:numCache>
                <c:formatCode>0.0</c:formatCode>
                <c:ptCount val="10"/>
                <c:pt idx="0">
                  <c:v>3.8489999999999998</c:v>
                </c:pt>
                <c:pt idx="1">
                  <c:v>3.923</c:v>
                </c:pt>
                <c:pt idx="2">
                  <c:v>5.2789999999999999</c:v>
                </c:pt>
                <c:pt idx="3">
                  <c:v>3.9070000000000005</c:v>
                </c:pt>
                <c:pt idx="4">
                  <c:v>3.6390000000000002</c:v>
                </c:pt>
                <c:pt idx="5">
                  <c:v>4.6210000000000004</c:v>
                </c:pt>
                <c:pt idx="6">
                  <c:v>3.8520000000000003</c:v>
                </c:pt>
                <c:pt idx="7">
                  <c:v>4.6159999999999988</c:v>
                </c:pt>
                <c:pt idx="8">
                  <c:v>3.2199999999999989</c:v>
                </c:pt>
                <c:pt idx="9">
                  <c:v>4.1279999999999992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42-4DC3-B8C4-422793700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5841424"/>
        <c:axId val="-385853936"/>
      </c:barChart>
      <c:catAx>
        <c:axId val="-385841424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8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85853936"/>
        <c:crosses val="autoZero"/>
        <c:auto val="1"/>
        <c:lblAlgn val="ctr"/>
        <c:lblOffset val="100"/>
        <c:tickMarkSkip val="1"/>
        <c:noMultiLvlLbl val="0"/>
      </c:catAx>
      <c:valAx>
        <c:axId val="-385853936"/>
        <c:scaling>
          <c:orientation val="minMax"/>
          <c:max val="12"/>
          <c:min val="0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-385841424"/>
        <c:crosses val="autoZero"/>
        <c:crossBetween val="between"/>
        <c:majorUnit val="1"/>
        <c:minorUnit val="0.3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8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Mirušo skaits sadalījumā pa galvenajiem nāves cēloņiem Liepājā</a:t>
            </a:r>
          </a:p>
        </c:rich>
      </c:tx>
      <c:layout>
        <c:manualLayout>
          <c:xMode val="edge"/>
          <c:yMode val="edge"/>
          <c:x val="0.30032651398027299"/>
          <c:y val="1.20191309419655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45493703612592"/>
          <c:y val="8.4134615384615391E-2"/>
          <c:w val="0.79893356638363611"/>
          <c:h val="0.66105769230769229"/>
        </c:manualLayout>
      </c:layout>
      <c:lineChart>
        <c:grouping val="standard"/>
        <c:varyColors val="0"/>
        <c:ser>
          <c:idx val="1"/>
          <c:order val="0"/>
          <c:tx>
            <c:strRef>
              <c:f>iedzivotaji!$B$322</c:f>
              <c:strCache>
                <c:ptCount val="1"/>
                <c:pt idx="0">
                  <c:v>audzēji</c:v>
                </c:pt>
              </c:strCache>
            </c:strRef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</c:spPr>
          <c:marker>
            <c:symbol val="circle"/>
            <c:size val="4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iedzivotaji!$A$323:$A$349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iedzivotaji!$B$323:$B$349</c:f>
              <c:numCache>
                <c:formatCode>General</c:formatCode>
                <c:ptCount val="12"/>
                <c:pt idx="0">
                  <c:v>195</c:v>
                </c:pt>
                <c:pt idx="1">
                  <c:v>220</c:v>
                </c:pt>
                <c:pt idx="2">
                  <c:v>233</c:v>
                </c:pt>
                <c:pt idx="3">
                  <c:v>235</c:v>
                </c:pt>
                <c:pt idx="4">
                  <c:v>200</c:v>
                </c:pt>
                <c:pt idx="5">
                  <c:v>258</c:v>
                </c:pt>
                <c:pt idx="6">
                  <c:v>229</c:v>
                </c:pt>
                <c:pt idx="7">
                  <c:v>235</c:v>
                </c:pt>
                <c:pt idx="8">
                  <c:v>213</c:v>
                </c:pt>
                <c:pt idx="9">
                  <c:v>250</c:v>
                </c:pt>
                <c:pt idx="10">
                  <c:v>250</c:v>
                </c:pt>
                <c:pt idx="11">
                  <c:v>245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D92-458E-9340-EF3F3FAAEDFA}"/>
            </c:ext>
          </c:extLst>
        </c:ser>
        <c:ser>
          <c:idx val="0"/>
          <c:order val="1"/>
          <c:tx>
            <c:strRef>
              <c:f>iedzivotaji!$C$322</c:f>
              <c:strCache>
                <c:ptCount val="1"/>
                <c:pt idx="0">
                  <c:v>asinsrites sistēmas slimības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C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iedzivotaji!$A$323:$A$349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iedzivotaji!$C$323:$C$349</c:f>
              <c:numCache>
                <c:formatCode>General</c:formatCode>
                <c:ptCount val="12"/>
                <c:pt idx="0">
                  <c:v>753</c:v>
                </c:pt>
                <c:pt idx="1">
                  <c:v>666</c:v>
                </c:pt>
                <c:pt idx="2">
                  <c:v>755</c:v>
                </c:pt>
                <c:pt idx="3">
                  <c:v>570</c:v>
                </c:pt>
                <c:pt idx="4">
                  <c:v>535</c:v>
                </c:pt>
                <c:pt idx="5">
                  <c:v>514</c:v>
                </c:pt>
                <c:pt idx="6">
                  <c:v>519</c:v>
                </c:pt>
                <c:pt idx="7">
                  <c:v>557</c:v>
                </c:pt>
                <c:pt idx="8">
                  <c:v>457</c:v>
                </c:pt>
                <c:pt idx="9">
                  <c:v>536</c:v>
                </c:pt>
                <c:pt idx="10">
                  <c:v>583</c:v>
                </c:pt>
                <c:pt idx="11">
                  <c:v>545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D92-458E-9340-EF3F3FAAEDFA}"/>
            </c:ext>
          </c:extLst>
        </c:ser>
        <c:ser>
          <c:idx val="2"/>
          <c:order val="2"/>
          <c:tx>
            <c:strRef>
              <c:f>iedzivotaji!$D$322</c:f>
              <c:strCache>
                <c:ptCount val="1"/>
                <c:pt idx="0">
                  <c:v>ārēji nāves cēloņi</c:v>
                </c:pt>
              </c:strCache>
            </c:strRef>
          </c:tx>
          <c:spPr>
            <a:ln w="12700">
              <a:solidFill>
                <a:schemeClr val="accent5">
                  <a:lumMod val="75000"/>
                </a:schemeClr>
              </a:solidFill>
              <a:prstDash val="solid"/>
            </a:ln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iedzivotaji!$A$323:$A$349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iedzivotaji!$D$323:$D$349</c:f>
              <c:numCache>
                <c:formatCode>General</c:formatCode>
                <c:ptCount val="12"/>
                <c:pt idx="0">
                  <c:v>127</c:v>
                </c:pt>
                <c:pt idx="1">
                  <c:v>176</c:v>
                </c:pt>
                <c:pt idx="2">
                  <c:v>99</c:v>
                </c:pt>
                <c:pt idx="3">
                  <c:v>43</c:v>
                </c:pt>
                <c:pt idx="4">
                  <c:v>47</c:v>
                </c:pt>
                <c:pt idx="5">
                  <c:v>47</c:v>
                </c:pt>
                <c:pt idx="6">
                  <c:v>41</c:v>
                </c:pt>
                <c:pt idx="7">
                  <c:v>45</c:v>
                </c:pt>
                <c:pt idx="8">
                  <c:v>50</c:v>
                </c:pt>
                <c:pt idx="9">
                  <c:v>36</c:v>
                </c:pt>
                <c:pt idx="10">
                  <c:v>40</c:v>
                </c:pt>
                <c:pt idx="11">
                  <c:v>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D92-458E-9340-EF3F3FAAEDFA}"/>
            </c:ext>
          </c:extLst>
        </c:ser>
        <c:ser>
          <c:idx val="3"/>
          <c:order val="3"/>
          <c:tx>
            <c:strRef>
              <c:f>iedzivotaji!$E$322</c:f>
              <c:strCache>
                <c:ptCount val="1"/>
                <c:pt idx="0">
                  <c:v>pārējie cēloņi</c:v>
                </c:pt>
              </c:strCache>
            </c:strRef>
          </c:tx>
          <c:spPr>
            <a:ln w="12700">
              <a:solidFill>
                <a:schemeClr val="accent3">
                  <a:lumMod val="60000"/>
                  <a:lumOff val="40000"/>
                </a:schemeClr>
              </a:solidFill>
              <a:prstDash val="solid"/>
            </a:ln>
          </c:spPr>
          <c:marker>
            <c:symbol val="circle"/>
            <c:size val="4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iedzivotaji!$A$323:$A$349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iedzivotaji!$E$323:$E$349</c:f>
              <c:numCache>
                <c:formatCode>General</c:formatCode>
                <c:ptCount val="12"/>
                <c:pt idx="0">
                  <c:v>177</c:v>
                </c:pt>
                <c:pt idx="1">
                  <c:v>143</c:v>
                </c:pt>
                <c:pt idx="2">
                  <c:v>176</c:v>
                </c:pt>
                <c:pt idx="3">
                  <c:v>202</c:v>
                </c:pt>
                <c:pt idx="4">
                  <c:v>160</c:v>
                </c:pt>
                <c:pt idx="5">
                  <c:v>246</c:v>
                </c:pt>
                <c:pt idx="6">
                  <c:v>205</c:v>
                </c:pt>
                <c:pt idx="7">
                  <c:v>230</c:v>
                </c:pt>
                <c:pt idx="8">
                  <c:v>222</c:v>
                </c:pt>
                <c:pt idx="9">
                  <c:v>200</c:v>
                </c:pt>
                <c:pt idx="10">
                  <c:v>372</c:v>
                </c:pt>
                <c:pt idx="11">
                  <c:v>275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7D92-458E-9340-EF3F3FAAE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79313600"/>
        <c:axId val="-379315776"/>
      </c:lineChart>
      <c:catAx>
        <c:axId val="-379313600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8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79315776"/>
        <c:crosses val="autoZero"/>
        <c:auto val="1"/>
        <c:lblAlgn val="ctr"/>
        <c:lblOffset val="100"/>
        <c:tickMarkSkip val="1"/>
        <c:noMultiLvlLbl val="0"/>
      </c:catAx>
      <c:valAx>
        <c:axId val="-379315776"/>
        <c:scaling>
          <c:orientation val="minMax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793136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8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skaita pārmaiņas 2018. gadā (uz 1000 iedz.)
                                                                                                                                             </a:t>
            </a:r>
          </a:p>
        </c:rich>
      </c:tx>
      <c:layout>
        <c:manualLayout>
          <c:xMode val="edge"/>
          <c:yMode val="edge"/>
          <c:x val="0.26911789872419795"/>
          <c:y val="1.2626157579359184E-3"/>
        </c:manualLayout>
      </c:layout>
      <c:overlay val="0"/>
      <c:spPr>
        <a:noFill/>
        <a:ln w="25400">
          <a:noFill/>
        </a:ln>
      </c:spPr>
    </c:title>
    <c:autoTitleDeleted val="0"/>
    <c:view3D>
      <c:rotX val="6"/>
      <c:hPercent val="119"/>
      <c:rotY val="13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152846278830531"/>
          <c:y val="3.3726670958583005E-2"/>
          <c:w val="0.87445461460676011"/>
          <c:h val="0.929951171197939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9E6-4EA5-BF98-2E6F0CD600DC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2-09E6-4EA5-BF98-2E6F0CD600DC}"/>
              </c:ext>
            </c:extLst>
          </c:dPt>
          <c:dPt>
            <c:idx val="2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25400">
                <a:noFill/>
              </a:ln>
              <a:effectLst>
                <a:innerShdw blurRad="63500" dist="50800" dir="54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4-09E6-4EA5-BF98-2E6F0CD600DC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9E6-4EA5-BF98-2E6F0CD600D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9E6-4EA5-BF98-2E6F0CD600DC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9E6-4EA5-BF98-2E6F0CD600DC}"/>
              </c:ext>
            </c:extLst>
          </c:dPt>
          <c:dPt>
            <c:idx val="28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9-09E6-4EA5-BF98-2E6F0CD600DC}"/>
              </c:ext>
            </c:extLst>
          </c:dPt>
          <c:dLbls>
            <c:dLbl>
              <c:idx val="0"/>
              <c:layout>
                <c:manualLayout>
                  <c:x val="7.1854252238572379E-3"/>
                  <c:y val="-5.904998511431230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9E6-4EA5-BF98-2E6F0CD600DC}"/>
                </c:ext>
              </c:extLst>
            </c:dLbl>
            <c:dLbl>
              <c:idx val="1"/>
              <c:layout>
                <c:manualLayout>
                  <c:x val="4.4828009032878615E-3"/>
                  <c:y val="-3.889305231891654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E6-4EA5-BF98-2E6F0CD600DC}"/>
                </c:ext>
              </c:extLst>
            </c:dLbl>
            <c:dLbl>
              <c:idx val="2"/>
              <c:layout>
                <c:manualLayout>
                  <c:x val="5.2351636135471594E-3"/>
                  <c:y val="-7.1881106126401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E6-4EA5-BF98-2E6F0CD600DC}"/>
                </c:ext>
              </c:extLst>
            </c:dLbl>
            <c:dLbl>
              <c:idx val="3"/>
              <c:layout>
                <c:manualLayout>
                  <c:x val="3.1686055079500879E-3"/>
                  <c:y val="-3.96801116939914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9E6-4EA5-BF98-2E6F0CD600DC}"/>
                </c:ext>
              </c:extLst>
            </c:dLbl>
            <c:dLbl>
              <c:idx val="4"/>
              <c:layout>
                <c:manualLayout>
                  <c:x val="6.3173706275511804E-3"/>
                  <c:y val="-2.05169269095600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9E6-4EA5-BF98-2E6F0CD600DC}"/>
                </c:ext>
              </c:extLst>
            </c:dLbl>
            <c:dLbl>
              <c:idx val="5"/>
              <c:layout>
                <c:manualLayout>
                  <c:x val="9.9530156786025933E-3"/>
                  <c:y val="-4.04671710690661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9E6-4EA5-BF98-2E6F0CD600DC}"/>
                </c:ext>
              </c:extLst>
            </c:dLbl>
            <c:dLbl>
              <c:idx val="6"/>
              <c:layout>
                <c:manualLayout>
                  <c:x val="2.311090207632171E-3"/>
                  <c:y val="-3.43417959326136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9E6-4EA5-BF98-2E6F0CD600DC}"/>
                </c:ext>
              </c:extLst>
            </c:dLbl>
            <c:dLbl>
              <c:idx val="7"/>
              <c:layout>
                <c:manualLayout>
                  <c:x val="5.6593919823740083E-3"/>
                  <c:y val="-4.12542304441408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9E6-4EA5-BF98-2E6F0CD600DC}"/>
                </c:ext>
              </c:extLst>
            </c:dLbl>
            <c:dLbl>
              <c:idx val="8"/>
              <c:layout>
                <c:manualLayout>
                  <c:x val="1.1981933624516012E-3"/>
                  <c:y val="-9.05323601173042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9E6-4EA5-BF98-2E6F0CD600DC}"/>
                </c:ext>
              </c:extLst>
            </c:dLbl>
            <c:dLbl>
              <c:idx val="9"/>
              <c:layout>
                <c:manualLayout>
                  <c:x val="4.1336399025832882E-3"/>
                  <c:y val="-6.81169091151741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9E6-4EA5-BF98-2E6F0CD600DC}"/>
                </c:ext>
              </c:extLst>
            </c:dLbl>
            <c:dLbl>
              <c:idx val="10"/>
              <c:layout>
                <c:manualLayout>
                  <c:x val="3.0529136219032724E-3"/>
                  <c:y val="-6.19915339787219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9E6-4EA5-BF98-2E6F0CD600DC}"/>
                </c:ext>
              </c:extLst>
            </c:dLbl>
            <c:dLbl>
              <c:idx val="11"/>
              <c:layout>
                <c:manualLayout>
                  <c:x val="7.7581929811105397E-3"/>
                  <c:y val="-4.2828349194290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9E6-4EA5-BF98-2E6F0CD600DC}"/>
                </c:ext>
              </c:extLst>
            </c:dLbl>
            <c:dLbl>
              <c:idx val="12"/>
              <c:layout>
                <c:manualLayout>
                  <c:x val="5.8086928803900853E-3"/>
                  <c:y val="-4.9740783705817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9E6-4EA5-BF98-2E6F0CD600DC}"/>
                </c:ext>
              </c:extLst>
            </c:dLbl>
            <c:dLbl>
              <c:idx val="13"/>
              <c:layout>
                <c:manualLayout>
                  <c:x val="8.0655721781143479E-3"/>
                  <c:y val="-5.66532182173447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9E6-4EA5-BF98-2E6F0CD600DC}"/>
                </c:ext>
              </c:extLst>
            </c:dLbl>
            <c:dLbl>
              <c:idx val="14"/>
              <c:layout>
                <c:manualLayout>
                  <c:x val="5.4057723325278981E-3"/>
                  <c:y val="-6.356565272887194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9E6-4EA5-BF98-2E6F0CD600DC}"/>
                </c:ext>
              </c:extLst>
            </c:dLbl>
            <c:dLbl>
              <c:idx val="15"/>
              <c:layout>
                <c:manualLayout>
                  <c:x val="-2.2899126856002223E-3"/>
                  <c:y val="-8.35172656872911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9E6-4EA5-BF98-2E6F0CD600DC}"/>
                </c:ext>
              </c:extLst>
            </c:dLbl>
            <c:dLbl>
              <c:idx val="16"/>
              <c:layout>
                <c:manualLayout>
                  <c:x val="4.4626503680995095E-3"/>
                  <c:y val="-6.435408090285956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9E6-4EA5-BF98-2E6F0CD600DC}"/>
                </c:ext>
              </c:extLst>
            </c:dLbl>
            <c:dLbl>
              <c:idx val="17"/>
              <c:layout>
                <c:manualLayout>
                  <c:x val="7.8014555181353112E-3"/>
                  <c:y val="-4.519089611842796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9E6-4EA5-BF98-2E6F0CD600DC}"/>
                </c:ext>
              </c:extLst>
            </c:dLbl>
            <c:dLbl>
              <c:idx val="18"/>
              <c:layout>
                <c:manualLayout>
                  <c:x val="8.2040526184498311E-3"/>
                  <c:y val="-1.29899016860175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9E6-4EA5-BF98-2E6F0CD600DC}"/>
                </c:ext>
              </c:extLst>
            </c:dLbl>
            <c:dLbl>
              <c:idx val="19"/>
              <c:layout>
                <c:manualLayout>
                  <c:x val="-4.8830854017308939E-3"/>
                  <c:y val="-7.20535747894612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9E6-4EA5-BF98-2E6F0CD600DC}"/>
                </c:ext>
              </c:extLst>
            </c:dLbl>
            <c:dLbl>
              <c:idx val="20"/>
              <c:layout>
                <c:manualLayout>
                  <c:x val="8.8401188334220806E-3"/>
                  <c:y val="-5.28903900050296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9E6-4EA5-BF98-2E6F0CD600DC}"/>
                </c:ext>
              </c:extLst>
            </c:dLbl>
            <c:dLbl>
              <c:idx val="21"/>
              <c:layout>
                <c:manualLayout>
                  <c:x val="5.8618478183075501E-3"/>
                  <c:y val="-7.28406341645367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9E6-4EA5-BF98-2E6F0CD600DC}"/>
                </c:ext>
              </c:extLst>
            </c:dLbl>
            <c:dLbl>
              <c:idx val="22"/>
              <c:layout>
                <c:manualLayout>
                  <c:x val="1.8236056669416068E-3"/>
                  <c:y val="-7.975306867606288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9E6-4EA5-BF98-2E6F0CD600DC}"/>
                </c:ext>
              </c:extLst>
            </c:dLbl>
            <c:dLbl>
              <c:idx val="23"/>
              <c:layout>
                <c:manualLayout>
                  <c:x val="2.8410757757579E-3"/>
                  <c:y val="-7.36276935396112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E6-4EA5-BF98-2E6F0CD600DC}"/>
                </c:ext>
              </c:extLst>
            </c:dLbl>
            <c:dLbl>
              <c:idx val="24"/>
              <c:layout>
                <c:manualLayout>
                  <c:x val="5.0138291426956678E-3"/>
                  <c:y val="-6.75023184031584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E6-4EA5-BF98-2E6F0CD600DC}"/>
                </c:ext>
              </c:extLst>
            </c:dLbl>
            <c:dLbl>
              <c:idx val="25"/>
              <c:layout>
                <c:manualLayout>
                  <c:x val="3.063567532385673E-3"/>
                  <c:y val="-4.83391336187279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E6-4EA5-BF98-2E6F0CD600D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iedzivotaji!$A$1805:$A$1833</c:f>
              <c:strCache>
                <c:ptCount val="29"/>
                <c:pt idx="0">
                  <c:v>Malta</c:v>
                </c:pt>
                <c:pt idx="1">
                  <c:v>Luksemburga </c:v>
                </c:pt>
                <c:pt idx="2">
                  <c:v>Īrija</c:v>
                </c:pt>
                <c:pt idx="3">
                  <c:v>Kipra </c:v>
                </c:pt>
                <c:pt idx="4">
                  <c:v>Zviedrija </c:v>
                </c:pt>
                <c:pt idx="5">
                  <c:v>Slovēnija</c:v>
                </c:pt>
                <c:pt idx="6">
                  <c:v>Beļģija</c:v>
                </c:pt>
                <c:pt idx="7">
                  <c:v>Nīderlande</c:v>
                </c:pt>
                <c:pt idx="8">
                  <c:v>Spānija</c:v>
                </c:pt>
                <c:pt idx="9">
                  <c:v>Lielbritānija </c:v>
                </c:pt>
                <c:pt idx="10">
                  <c:v>Dānija</c:v>
                </c:pt>
                <c:pt idx="11">
                  <c:v>Igaunija  </c:v>
                </c:pt>
                <c:pt idx="12">
                  <c:v>Austrija </c:v>
                </c:pt>
                <c:pt idx="13">
                  <c:v>Čehija</c:v>
                </c:pt>
                <c:pt idx="14">
                  <c:v>Vācija</c:v>
                </c:pt>
                <c:pt idx="15">
                  <c:v>Francija</c:v>
                </c:pt>
                <c:pt idx="16">
                  <c:v>Slovākija</c:v>
                </c:pt>
                <c:pt idx="17">
                  <c:v>Somija</c:v>
                </c:pt>
                <c:pt idx="18">
                  <c:v>Polija</c:v>
                </c:pt>
                <c:pt idx="19">
                  <c:v>Ungārija</c:v>
                </c:pt>
                <c:pt idx="20">
                  <c:v>Portugāle</c:v>
                </c:pt>
                <c:pt idx="21">
                  <c:v>Grieķija</c:v>
                </c:pt>
                <c:pt idx="22">
                  <c:v>Itālija</c:v>
                </c:pt>
                <c:pt idx="23">
                  <c:v>Liepāja </c:v>
                </c:pt>
                <c:pt idx="24">
                  <c:v>Lietuva  </c:v>
                </c:pt>
                <c:pt idx="25">
                  <c:v>Rumānija </c:v>
                </c:pt>
                <c:pt idx="26">
                  <c:v>Bulgārija</c:v>
                </c:pt>
                <c:pt idx="27">
                  <c:v>Horvātija</c:v>
                </c:pt>
                <c:pt idx="28">
                  <c:v>Latvija  </c:v>
                </c:pt>
              </c:strCache>
            </c:strRef>
          </c:cat>
          <c:val>
            <c:numRef>
              <c:f>iedzivotaji!$B$1805:$B$1833</c:f>
              <c:numCache>
                <c:formatCode>0.0_ ;[Red]\-0.0\ </c:formatCode>
                <c:ptCount val="29"/>
                <c:pt idx="0">
                  <c:v>36.799999999999997</c:v>
                </c:pt>
                <c:pt idx="1">
                  <c:v>19.600000000000001</c:v>
                </c:pt>
                <c:pt idx="2">
                  <c:v>15.2</c:v>
                </c:pt>
                <c:pt idx="3">
                  <c:v>13.4</c:v>
                </c:pt>
                <c:pt idx="4">
                  <c:v>10.8</c:v>
                </c:pt>
                <c:pt idx="5">
                  <c:v>6.8</c:v>
                </c:pt>
                <c:pt idx="6">
                  <c:v>6.1</c:v>
                </c:pt>
                <c:pt idx="7">
                  <c:v>5.9</c:v>
                </c:pt>
                <c:pt idx="8">
                  <c:v>5.9</c:v>
                </c:pt>
                <c:pt idx="9">
                  <c:v>5.6</c:v>
                </c:pt>
                <c:pt idx="10">
                  <c:v>4.3</c:v>
                </c:pt>
                <c:pt idx="11">
                  <c:v>4.3</c:v>
                </c:pt>
                <c:pt idx="12">
                  <c:v>4.0999999999999996</c:v>
                </c:pt>
                <c:pt idx="13">
                  <c:v>3.7</c:v>
                </c:pt>
                <c:pt idx="14">
                  <c:v>2.7</c:v>
                </c:pt>
                <c:pt idx="15">
                  <c:v>1.5</c:v>
                </c:pt>
                <c:pt idx="16">
                  <c:v>1.3</c:v>
                </c:pt>
                <c:pt idx="17">
                  <c:v>0.9</c:v>
                </c:pt>
                <c:pt idx="18">
                  <c:v>-0.1</c:v>
                </c:pt>
                <c:pt idx="19">
                  <c:v>-0.6</c:v>
                </c:pt>
                <c:pt idx="20">
                  <c:v>-1.4</c:v>
                </c:pt>
                <c:pt idx="21">
                  <c:v>-1.8</c:v>
                </c:pt>
                <c:pt idx="22">
                  <c:v>-2.1</c:v>
                </c:pt>
                <c:pt idx="23">
                  <c:v>-3.4</c:v>
                </c:pt>
                <c:pt idx="24">
                  <c:v>-5.3</c:v>
                </c:pt>
                <c:pt idx="25">
                  <c:v>-6.6</c:v>
                </c:pt>
                <c:pt idx="26">
                  <c:v>-7.1</c:v>
                </c:pt>
                <c:pt idx="27">
                  <c:v>-7.1</c:v>
                </c:pt>
                <c:pt idx="28">
                  <c:v>-7.5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09E6-4EA5-BF98-2E6F0CD60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79306528"/>
        <c:axId val="-379305440"/>
        <c:axId val="0"/>
      </c:bar3DChart>
      <c:catAx>
        <c:axId val="-379306528"/>
        <c:scaling>
          <c:orientation val="maxMin"/>
        </c:scaling>
        <c:delete val="0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7930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79305440"/>
        <c:scaling>
          <c:orientation val="minMax"/>
          <c:max val="24"/>
          <c:min val="-24"/>
        </c:scaling>
        <c:delete val="0"/>
        <c:axPos val="b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E5E1DF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79306528"/>
        <c:crosses val="max"/>
        <c:crossBetween val="between"/>
        <c:majorUnit val="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28575</xdr:rowOff>
    </xdr:from>
    <xdr:to>
      <xdr:col>19</xdr:col>
      <xdr:colOff>373380</xdr:colOff>
      <xdr:row>61</xdr:row>
      <xdr:rowOff>110490</xdr:rowOff>
    </xdr:to>
    <xdr:graphicFrame macro="">
      <xdr:nvGraphicFramePr>
        <xdr:cNvPr id="26489803" name="Chart 2">
          <a:extLst>
            <a:ext uri="{FF2B5EF4-FFF2-40B4-BE49-F238E27FC236}">
              <a16:creationId xmlns:a16="http://schemas.microsoft.com/office/drawing/2014/main" id="{00000000-0008-0000-0000-0000CB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64</xdr:row>
      <xdr:rowOff>148590</xdr:rowOff>
    </xdr:from>
    <xdr:to>
      <xdr:col>19</xdr:col>
      <xdr:colOff>421005</xdr:colOff>
      <xdr:row>96</xdr:row>
      <xdr:rowOff>140970</xdr:rowOff>
    </xdr:to>
    <xdr:graphicFrame macro="">
      <xdr:nvGraphicFramePr>
        <xdr:cNvPr id="26489804" name="Chart 3">
          <a:extLst>
            <a:ext uri="{FF2B5EF4-FFF2-40B4-BE49-F238E27FC236}">
              <a16:creationId xmlns:a16="http://schemas.microsoft.com/office/drawing/2014/main" id="{00000000-0008-0000-0000-0000CC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98</xdr:row>
      <xdr:rowOff>129540</xdr:rowOff>
    </xdr:from>
    <xdr:to>
      <xdr:col>19</xdr:col>
      <xdr:colOff>428625</xdr:colOff>
      <xdr:row>136</xdr:row>
      <xdr:rowOff>34290</xdr:rowOff>
    </xdr:to>
    <xdr:graphicFrame macro="">
      <xdr:nvGraphicFramePr>
        <xdr:cNvPr id="26489805" name="Chart 4">
          <a:extLst>
            <a:ext uri="{FF2B5EF4-FFF2-40B4-BE49-F238E27FC236}">
              <a16:creationId xmlns:a16="http://schemas.microsoft.com/office/drawing/2014/main" id="{00000000-0008-0000-0000-0000CD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139</xdr:row>
      <xdr:rowOff>66675</xdr:rowOff>
    </xdr:from>
    <xdr:to>
      <xdr:col>19</xdr:col>
      <xdr:colOff>323850</xdr:colOff>
      <xdr:row>167</xdr:row>
      <xdr:rowOff>28575</xdr:rowOff>
    </xdr:to>
    <xdr:graphicFrame macro="">
      <xdr:nvGraphicFramePr>
        <xdr:cNvPr id="26489806" name="Chart 5">
          <a:extLst>
            <a:ext uri="{FF2B5EF4-FFF2-40B4-BE49-F238E27FC236}">
              <a16:creationId xmlns:a16="http://schemas.microsoft.com/office/drawing/2014/main" id="{00000000-0008-0000-0000-0000CE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197</xdr:row>
      <xdr:rowOff>19050</xdr:rowOff>
    </xdr:from>
    <xdr:to>
      <xdr:col>19</xdr:col>
      <xdr:colOff>430530</xdr:colOff>
      <xdr:row>221</xdr:row>
      <xdr:rowOff>93345</xdr:rowOff>
    </xdr:to>
    <xdr:graphicFrame macro="">
      <xdr:nvGraphicFramePr>
        <xdr:cNvPr id="26489807" name="Chart 6">
          <a:extLst>
            <a:ext uri="{FF2B5EF4-FFF2-40B4-BE49-F238E27FC236}">
              <a16:creationId xmlns:a16="http://schemas.microsoft.com/office/drawing/2014/main" id="{00000000-0008-0000-0000-0000CF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263</xdr:row>
      <xdr:rowOff>53340</xdr:rowOff>
    </xdr:from>
    <xdr:to>
      <xdr:col>19</xdr:col>
      <xdr:colOff>360045</xdr:colOff>
      <xdr:row>288</xdr:row>
      <xdr:rowOff>85725</xdr:rowOff>
    </xdr:to>
    <xdr:graphicFrame macro="">
      <xdr:nvGraphicFramePr>
        <xdr:cNvPr id="26489808" name="Chart 12">
          <a:extLst>
            <a:ext uri="{FF2B5EF4-FFF2-40B4-BE49-F238E27FC236}">
              <a16:creationId xmlns:a16="http://schemas.microsoft.com/office/drawing/2014/main" id="{00000000-0008-0000-0000-0000D0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290</xdr:row>
      <xdr:rowOff>112395</xdr:rowOff>
    </xdr:from>
    <xdr:to>
      <xdr:col>19</xdr:col>
      <xdr:colOff>401955</xdr:colOff>
      <xdr:row>318</xdr:row>
      <xdr:rowOff>135255</xdr:rowOff>
    </xdr:to>
    <xdr:graphicFrame macro="">
      <xdr:nvGraphicFramePr>
        <xdr:cNvPr id="26489809" name="Chart 13">
          <a:extLst>
            <a:ext uri="{FF2B5EF4-FFF2-40B4-BE49-F238E27FC236}">
              <a16:creationId xmlns:a16="http://schemas.microsoft.com/office/drawing/2014/main" id="{00000000-0008-0000-0000-0000D1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321</xdr:row>
      <xdr:rowOff>0</xdr:rowOff>
    </xdr:from>
    <xdr:to>
      <xdr:col>19</xdr:col>
      <xdr:colOff>394335</xdr:colOff>
      <xdr:row>360</xdr:row>
      <xdr:rowOff>100965</xdr:rowOff>
    </xdr:to>
    <xdr:graphicFrame macro="">
      <xdr:nvGraphicFramePr>
        <xdr:cNvPr id="26489810" name="Chart 14">
          <a:extLst>
            <a:ext uri="{FF2B5EF4-FFF2-40B4-BE49-F238E27FC236}">
              <a16:creationId xmlns:a16="http://schemas.microsoft.com/office/drawing/2014/main" id="{00000000-0008-0000-0000-0000D2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1803</xdr:row>
      <xdr:rowOff>114300</xdr:rowOff>
    </xdr:from>
    <xdr:to>
      <xdr:col>19</xdr:col>
      <xdr:colOff>361950</xdr:colOff>
      <xdr:row>1850</xdr:row>
      <xdr:rowOff>19050</xdr:rowOff>
    </xdr:to>
    <xdr:graphicFrame macro="">
      <xdr:nvGraphicFramePr>
        <xdr:cNvPr id="26489811" name="Chart 17">
          <a:extLst>
            <a:ext uri="{FF2B5EF4-FFF2-40B4-BE49-F238E27FC236}">
              <a16:creationId xmlns:a16="http://schemas.microsoft.com/office/drawing/2014/main" id="{00000000-0008-0000-0000-0000D3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1900</xdr:row>
      <xdr:rowOff>104775</xdr:rowOff>
    </xdr:from>
    <xdr:to>
      <xdr:col>19</xdr:col>
      <xdr:colOff>390525</xdr:colOff>
      <xdr:row>1953</xdr:row>
      <xdr:rowOff>28575</xdr:rowOff>
    </xdr:to>
    <xdr:graphicFrame macro="">
      <xdr:nvGraphicFramePr>
        <xdr:cNvPr id="26489812" name="Chart 19">
          <a:extLst>
            <a:ext uri="{FF2B5EF4-FFF2-40B4-BE49-F238E27FC236}">
              <a16:creationId xmlns:a16="http://schemas.microsoft.com/office/drawing/2014/main" id="{00000000-0008-0000-0000-0000D4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1956</xdr:row>
      <xdr:rowOff>120015</xdr:rowOff>
    </xdr:from>
    <xdr:to>
      <xdr:col>19</xdr:col>
      <xdr:colOff>396240</xdr:colOff>
      <xdr:row>2006</xdr:row>
      <xdr:rowOff>38100</xdr:rowOff>
    </xdr:to>
    <xdr:graphicFrame macro="">
      <xdr:nvGraphicFramePr>
        <xdr:cNvPr id="26489813" name="Chart 26">
          <a:extLst>
            <a:ext uri="{FF2B5EF4-FFF2-40B4-BE49-F238E27FC236}">
              <a16:creationId xmlns:a16="http://schemas.microsoft.com/office/drawing/2014/main" id="{00000000-0008-0000-0000-0000D5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2007</xdr:row>
      <xdr:rowOff>72390</xdr:rowOff>
    </xdr:from>
    <xdr:to>
      <xdr:col>19</xdr:col>
      <xdr:colOff>310515</xdr:colOff>
      <xdr:row>2055</xdr:row>
      <xdr:rowOff>53340</xdr:rowOff>
    </xdr:to>
    <xdr:graphicFrame macro="">
      <xdr:nvGraphicFramePr>
        <xdr:cNvPr id="26489814" name="Chart 28">
          <a:extLst>
            <a:ext uri="{FF2B5EF4-FFF2-40B4-BE49-F238E27FC236}">
              <a16:creationId xmlns:a16="http://schemas.microsoft.com/office/drawing/2014/main" id="{00000000-0008-0000-0000-0000D6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1645</xdr:row>
      <xdr:rowOff>9526</xdr:rowOff>
    </xdr:from>
    <xdr:to>
      <xdr:col>19</xdr:col>
      <xdr:colOff>358140</xdr:colOff>
      <xdr:row>1689</xdr:row>
      <xdr:rowOff>78105</xdr:rowOff>
    </xdr:to>
    <xdr:graphicFrame macro="">
      <xdr:nvGraphicFramePr>
        <xdr:cNvPr id="26489815" name="Chart 31">
          <a:extLst>
            <a:ext uri="{FF2B5EF4-FFF2-40B4-BE49-F238E27FC236}">
              <a16:creationId xmlns:a16="http://schemas.microsoft.com/office/drawing/2014/main" id="{00000000-0008-0000-0000-0000D7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362</xdr:row>
      <xdr:rowOff>11430</xdr:rowOff>
    </xdr:from>
    <xdr:to>
      <xdr:col>19</xdr:col>
      <xdr:colOff>365759</xdr:colOff>
      <xdr:row>386</xdr:row>
      <xdr:rowOff>43815</xdr:rowOff>
    </xdr:to>
    <xdr:graphicFrame macro="">
      <xdr:nvGraphicFramePr>
        <xdr:cNvPr id="26489816" name="Chart 32">
          <a:extLst>
            <a:ext uri="{FF2B5EF4-FFF2-40B4-BE49-F238E27FC236}">
              <a16:creationId xmlns:a16="http://schemas.microsoft.com/office/drawing/2014/main" id="{00000000-0008-0000-0000-0000D8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388</xdr:row>
      <xdr:rowOff>125730</xdr:rowOff>
    </xdr:from>
    <xdr:to>
      <xdr:col>19</xdr:col>
      <xdr:colOff>382905</xdr:colOff>
      <xdr:row>419</xdr:row>
      <xdr:rowOff>139065</xdr:rowOff>
    </xdr:to>
    <xdr:graphicFrame macro="">
      <xdr:nvGraphicFramePr>
        <xdr:cNvPr id="26489817" name="Chart 33">
          <a:extLst>
            <a:ext uri="{FF2B5EF4-FFF2-40B4-BE49-F238E27FC236}">
              <a16:creationId xmlns:a16="http://schemas.microsoft.com/office/drawing/2014/main" id="{00000000-0008-0000-0000-0000D9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421</xdr:row>
      <xdr:rowOff>49530</xdr:rowOff>
    </xdr:from>
    <xdr:to>
      <xdr:col>19</xdr:col>
      <xdr:colOff>358140</xdr:colOff>
      <xdr:row>445</xdr:row>
      <xdr:rowOff>49530</xdr:rowOff>
    </xdr:to>
    <xdr:graphicFrame macro="">
      <xdr:nvGraphicFramePr>
        <xdr:cNvPr id="26489818" name="Chart 34">
          <a:extLst>
            <a:ext uri="{FF2B5EF4-FFF2-40B4-BE49-F238E27FC236}">
              <a16:creationId xmlns:a16="http://schemas.microsoft.com/office/drawing/2014/main" id="{00000000-0008-0000-0000-0000DA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474</xdr:row>
      <xdr:rowOff>106680</xdr:rowOff>
    </xdr:from>
    <xdr:to>
      <xdr:col>19</xdr:col>
      <xdr:colOff>342900</xdr:colOff>
      <xdr:row>497</xdr:row>
      <xdr:rowOff>140970</xdr:rowOff>
    </xdr:to>
    <xdr:graphicFrame macro="">
      <xdr:nvGraphicFramePr>
        <xdr:cNvPr id="26489820" name="Chart 36">
          <a:extLst>
            <a:ext uri="{FF2B5EF4-FFF2-40B4-BE49-F238E27FC236}">
              <a16:creationId xmlns:a16="http://schemas.microsoft.com/office/drawing/2014/main" id="{00000000-0008-0000-0000-0000DC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1187</xdr:row>
      <xdr:rowOff>78105</xdr:rowOff>
    </xdr:from>
    <xdr:to>
      <xdr:col>19</xdr:col>
      <xdr:colOff>441960</xdr:colOff>
      <xdr:row>1231</xdr:row>
      <xdr:rowOff>26670</xdr:rowOff>
    </xdr:to>
    <xdr:graphicFrame macro="">
      <xdr:nvGraphicFramePr>
        <xdr:cNvPr id="26489821" name="Chart 50">
          <a:extLst>
            <a:ext uri="{FF2B5EF4-FFF2-40B4-BE49-F238E27FC236}">
              <a16:creationId xmlns:a16="http://schemas.microsoft.com/office/drawing/2014/main" id="{00000000-0008-0000-0000-0000DD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0</xdr:row>
      <xdr:rowOff>148590</xdr:rowOff>
    </xdr:from>
    <xdr:to>
      <xdr:col>19</xdr:col>
      <xdr:colOff>400050</xdr:colOff>
      <xdr:row>36</xdr:row>
      <xdr:rowOff>72390</xdr:rowOff>
    </xdr:to>
    <xdr:graphicFrame macro="">
      <xdr:nvGraphicFramePr>
        <xdr:cNvPr id="26489822" name="Chart 51">
          <a:extLst>
            <a:ext uri="{FF2B5EF4-FFF2-40B4-BE49-F238E27FC236}">
              <a16:creationId xmlns:a16="http://schemas.microsoft.com/office/drawing/2014/main" id="{00000000-0008-0000-0000-0000DE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536</xdr:row>
      <xdr:rowOff>64770</xdr:rowOff>
    </xdr:from>
    <xdr:to>
      <xdr:col>19</xdr:col>
      <xdr:colOff>403860</xdr:colOff>
      <xdr:row>576</xdr:row>
      <xdr:rowOff>57150</xdr:rowOff>
    </xdr:to>
    <xdr:graphicFrame macro="">
      <xdr:nvGraphicFramePr>
        <xdr:cNvPr id="26489823" name="Chart 53">
          <a:extLst>
            <a:ext uri="{FF2B5EF4-FFF2-40B4-BE49-F238E27FC236}">
              <a16:creationId xmlns:a16="http://schemas.microsoft.com/office/drawing/2014/main" id="{00000000-0008-0000-0000-0000DF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578</xdr:row>
      <xdr:rowOff>36195</xdr:rowOff>
    </xdr:from>
    <xdr:to>
      <xdr:col>19</xdr:col>
      <xdr:colOff>363855</xdr:colOff>
      <xdr:row>603</xdr:row>
      <xdr:rowOff>57150</xdr:rowOff>
    </xdr:to>
    <xdr:graphicFrame macro="">
      <xdr:nvGraphicFramePr>
        <xdr:cNvPr id="26489824" name="Chart 54">
          <a:extLst>
            <a:ext uri="{FF2B5EF4-FFF2-40B4-BE49-F238E27FC236}">
              <a16:creationId xmlns:a16="http://schemas.microsoft.com/office/drawing/2014/main" id="{00000000-0008-0000-0000-0000E0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661</xdr:row>
      <xdr:rowOff>131445</xdr:rowOff>
    </xdr:from>
    <xdr:to>
      <xdr:col>19</xdr:col>
      <xdr:colOff>377190</xdr:colOff>
      <xdr:row>698</xdr:row>
      <xdr:rowOff>106680</xdr:rowOff>
    </xdr:to>
    <xdr:graphicFrame macro="">
      <xdr:nvGraphicFramePr>
        <xdr:cNvPr id="26489825" name="Chart 61">
          <a:extLst>
            <a:ext uri="{FF2B5EF4-FFF2-40B4-BE49-F238E27FC236}">
              <a16:creationId xmlns:a16="http://schemas.microsoft.com/office/drawing/2014/main" id="{00000000-0008-0000-0000-0000E1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700</xdr:row>
      <xdr:rowOff>20955</xdr:rowOff>
    </xdr:from>
    <xdr:to>
      <xdr:col>19</xdr:col>
      <xdr:colOff>384810</xdr:colOff>
      <xdr:row>732</xdr:row>
      <xdr:rowOff>40005</xdr:rowOff>
    </xdr:to>
    <xdr:graphicFrame macro="">
      <xdr:nvGraphicFramePr>
        <xdr:cNvPr id="26489826" name="Chart 66">
          <a:extLst>
            <a:ext uri="{FF2B5EF4-FFF2-40B4-BE49-F238E27FC236}">
              <a16:creationId xmlns:a16="http://schemas.microsoft.com/office/drawing/2014/main" id="{00000000-0008-0000-0000-0000E2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734</xdr:row>
      <xdr:rowOff>59055</xdr:rowOff>
    </xdr:from>
    <xdr:to>
      <xdr:col>19</xdr:col>
      <xdr:colOff>360045</xdr:colOff>
      <xdr:row>757</xdr:row>
      <xdr:rowOff>135255</xdr:rowOff>
    </xdr:to>
    <xdr:graphicFrame macro="">
      <xdr:nvGraphicFramePr>
        <xdr:cNvPr id="26489827" name="Chart 67">
          <a:extLst>
            <a:ext uri="{FF2B5EF4-FFF2-40B4-BE49-F238E27FC236}">
              <a16:creationId xmlns:a16="http://schemas.microsoft.com/office/drawing/2014/main" id="{00000000-0008-0000-0000-0000E3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224</xdr:row>
      <xdr:rowOff>59054</xdr:rowOff>
    </xdr:from>
    <xdr:to>
      <xdr:col>19</xdr:col>
      <xdr:colOff>348615</xdr:colOff>
      <xdr:row>261</xdr:row>
      <xdr:rowOff>17144</xdr:rowOff>
    </xdr:to>
    <xdr:graphicFrame macro="">
      <xdr:nvGraphicFramePr>
        <xdr:cNvPr id="26489828" name="Chart 72">
          <a:extLst>
            <a:ext uri="{FF2B5EF4-FFF2-40B4-BE49-F238E27FC236}">
              <a16:creationId xmlns:a16="http://schemas.microsoft.com/office/drawing/2014/main" id="{00000000-0008-0000-0000-0000E4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499</xdr:row>
      <xdr:rowOff>38100</xdr:rowOff>
    </xdr:from>
    <xdr:to>
      <xdr:col>19</xdr:col>
      <xdr:colOff>379095</xdr:colOff>
      <xdr:row>534</xdr:row>
      <xdr:rowOff>104775</xdr:rowOff>
    </xdr:to>
    <xdr:graphicFrame macro="">
      <xdr:nvGraphicFramePr>
        <xdr:cNvPr id="26489829" name="Chart 88">
          <a:extLst>
            <a:ext uri="{FF2B5EF4-FFF2-40B4-BE49-F238E27FC236}">
              <a16:creationId xmlns:a16="http://schemas.microsoft.com/office/drawing/2014/main" id="{00000000-0008-0000-0000-0000E5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605</xdr:row>
      <xdr:rowOff>59055</xdr:rowOff>
    </xdr:from>
    <xdr:to>
      <xdr:col>19</xdr:col>
      <xdr:colOff>354330</xdr:colOff>
      <xdr:row>631</xdr:row>
      <xdr:rowOff>112395</xdr:rowOff>
    </xdr:to>
    <xdr:graphicFrame macro="">
      <xdr:nvGraphicFramePr>
        <xdr:cNvPr id="26489830" name="Chart 89">
          <a:extLst>
            <a:ext uri="{FF2B5EF4-FFF2-40B4-BE49-F238E27FC236}">
              <a16:creationId xmlns:a16="http://schemas.microsoft.com/office/drawing/2014/main" id="{00000000-0008-0000-0000-0000E6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72390</xdr:colOff>
      <xdr:row>634</xdr:row>
      <xdr:rowOff>104775</xdr:rowOff>
    </xdr:from>
    <xdr:to>
      <xdr:col>19</xdr:col>
      <xdr:colOff>436245</xdr:colOff>
      <xdr:row>659</xdr:row>
      <xdr:rowOff>15240</xdr:rowOff>
    </xdr:to>
    <xdr:graphicFrame macro="">
      <xdr:nvGraphicFramePr>
        <xdr:cNvPr id="26489831" name="Chart 91">
          <a:extLst>
            <a:ext uri="{FF2B5EF4-FFF2-40B4-BE49-F238E27FC236}">
              <a16:creationId xmlns:a16="http://schemas.microsoft.com/office/drawing/2014/main" id="{00000000-0008-0000-0000-0000E7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795</xdr:row>
      <xdr:rowOff>93344</xdr:rowOff>
    </xdr:from>
    <xdr:to>
      <xdr:col>19</xdr:col>
      <xdr:colOff>323849</xdr:colOff>
      <xdr:row>826</xdr:row>
      <xdr:rowOff>1904</xdr:rowOff>
    </xdr:to>
    <xdr:graphicFrame macro="">
      <xdr:nvGraphicFramePr>
        <xdr:cNvPr id="26489832" name="Chart 92">
          <a:extLst>
            <a:ext uri="{FF2B5EF4-FFF2-40B4-BE49-F238E27FC236}">
              <a16:creationId xmlns:a16="http://schemas.microsoft.com/office/drawing/2014/main" id="{00000000-0008-0000-0000-0000E8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1061</xdr:row>
      <xdr:rowOff>30480</xdr:rowOff>
    </xdr:from>
    <xdr:to>
      <xdr:col>19</xdr:col>
      <xdr:colOff>367665</xdr:colOff>
      <xdr:row>1101</xdr:row>
      <xdr:rowOff>49530</xdr:rowOff>
    </xdr:to>
    <xdr:graphicFrame macro="">
      <xdr:nvGraphicFramePr>
        <xdr:cNvPr id="26489833" name="Chart 96">
          <a:extLst>
            <a:ext uri="{FF2B5EF4-FFF2-40B4-BE49-F238E27FC236}">
              <a16:creationId xmlns:a16="http://schemas.microsoft.com/office/drawing/2014/main" id="{00000000-0008-0000-0000-0000E9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1019</xdr:row>
      <xdr:rowOff>139065</xdr:rowOff>
    </xdr:from>
    <xdr:to>
      <xdr:col>19</xdr:col>
      <xdr:colOff>392430</xdr:colOff>
      <xdr:row>1059</xdr:row>
      <xdr:rowOff>66675</xdr:rowOff>
    </xdr:to>
    <xdr:graphicFrame macro="">
      <xdr:nvGraphicFramePr>
        <xdr:cNvPr id="26489834" name="Chart 99">
          <a:extLst>
            <a:ext uri="{FF2B5EF4-FFF2-40B4-BE49-F238E27FC236}">
              <a16:creationId xmlns:a16="http://schemas.microsoft.com/office/drawing/2014/main" id="{00000000-0008-0000-0000-0000EA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979</xdr:row>
      <xdr:rowOff>142875</xdr:rowOff>
    </xdr:from>
    <xdr:to>
      <xdr:col>19</xdr:col>
      <xdr:colOff>426720</xdr:colOff>
      <xdr:row>1016</xdr:row>
      <xdr:rowOff>148590</xdr:rowOff>
    </xdr:to>
    <xdr:graphicFrame macro="">
      <xdr:nvGraphicFramePr>
        <xdr:cNvPr id="26489835" name="Chart 102">
          <a:extLst>
            <a:ext uri="{FF2B5EF4-FFF2-40B4-BE49-F238E27FC236}">
              <a16:creationId xmlns:a16="http://schemas.microsoft.com/office/drawing/2014/main" id="{00000000-0008-0000-0000-0000EB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938</xdr:row>
      <xdr:rowOff>1905</xdr:rowOff>
    </xdr:from>
    <xdr:to>
      <xdr:col>19</xdr:col>
      <xdr:colOff>419100</xdr:colOff>
      <xdr:row>977</xdr:row>
      <xdr:rowOff>154305</xdr:rowOff>
    </xdr:to>
    <xdr:graphicFrame macro="">
      <xdr:nvGraphicFramePr>
        <xdr:cNvPr id="26489836" name="Chart 104">
          <a:extLst>
            <a:ext uri="{FF2B5EF4-FFF2-40B4-BE49-F238E27FC236}">
              <a16:creationId xmlns:a16="http://schemas.microsoft.com/office/drawing/2014/main" id="{00000000-0008-0000-0000-0000EC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894</xdr:row>
      <xdr:rowOff>28575</xdr:rowOff>
    </xdr:from>
    <xdr:to>
      <xdr:col>19</xdr:col>
      <xdr:colOff>384810</xdr:colOff>
      <xdr:row>935</xdr:row>
      <xdr:rowOff>62865</xdr:rowOff>
    </xdr:to>
    <xdr:graphicFrame macro="">
      <xdr:nvGraphicFramePr>
        <xdr:cNvPr id="26489837" name="Chart 106">
          <a:extLst>
            <a:ext uri="{FF2B5EF4-FFF2-40B4-BE49-F238E27FC236}">
              <a16:creationId xmlns:a16="http://schemas.microsoft.com/office/drawing/2014/main" id="{00000000-0008-0000-0000-0000ED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850</xdr:row>
      <xdr:rowOff>19050</xdr:rowOff>
    </xdr:from>
    <xdr:to>
      <xdr:col>19</xdr:col>
      <xdr:colOff>379095</xdr:colOff>
      <xdr:row>891</xdr:row>
      <xdr:rowOff>1905</xdr:rowOff>
    </xdr:to>
    <xdr:graphicFrame macro="">
      <xdr:nvGraphicFramePr>
        <xdr:cNvPr id="26489838" name="Chart 108">
          <a:extLst>
            <a:ext uri="{FF2B5EF4-FFF2-40B4-BE49-F238E27FC236}">
              <a16:creationId xmlns:a16="http://schemas.microsoft.com/office/drawing/2014/main" id="{00000000-0008-0000-0000-0000EE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1145</xdr:row>
      <xdr:rowOff>59055</xdr:rowOff>
    </xdr:from>
    <xdr:to>
      <xdr:col>19</xdr:col>
      <xdr:colOff>398145</xdr:colOff>
      <xdr:row>1185</xdr:row>
      <xdr:rowOff>20955</xdr:rowOff>
    </xdr:to>
    <xdr:graphicFrame macro="">
      <xdr:nvGraphicFramePr>
        <xdr:cNvPr id="26489839" name="Chart 109">
          <a:extLst>
            <a:ext uri="{FF2B5EF4-FFF2-40B4-BE49-F238E27FC236}">
              <a16:creationId xmlns:a16="http://schemas.microsoft.com/office/drawing/2014/main" id="{00000000-0008-0000-0000-0000EF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1104</xdr:row>
      <xdr:rowOff>49530</xdr:rowOff>
    </xdr:from>
    <xdr:to>
      <xdr:col>19</xdr:col>
      <xdr:colOff>400050</xdr:colOff>
      <xdr:row>1142</xdr:row>
      <xdr:rowOff>116205</xdr:rowOff>
    </xdr:to>
    <xdr:graphicFrame macro="">
      <xdr:nvGraphicFramePr>
        <xdr:cNvPr id="26489840" name="Chart 110">
          <a:extLst>
            <a:ext uri="{FF2B5EF4-FFF2-40B4-BE49-F238E27FC236}">
              <a16:creationId xmlns:a16="http://schemas.microsoft.com/office/drawing/2014/main" id="{00000000-0008-0000-0000-0000F0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1561</xdr:row>
      <xdr:rowOff>116205</xdr:rowOff>
    </xdr:from>
    <xdr:to>
      <xdr:col>19</xdr:col>
      <xdr:colOff>401955</xdr:colOff>
      <xdr:row>1603</xdr:row>
      <xdr:rowOff>139065</xdr:rowOff>
    </xdr:to>
    <xdr:graphicFrame macro="">
      <xdr:nvGraphicFramePr>
        <xdr:cNvPr id="26489842" name="Chart 112">
          <a:extLst>
            <a:ext uri="{FF2B5EF4-FFF2-40B4-BE49-F238E27FC236}">
              <a16:creationId xmlns:a16="http://schemas.microsoft.com/office/drawing/2014/main" id="{00000000-0008-0000-0000-0000F2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1517</xdr:row>
      <xdr:rowOff>72390</xdr:rowOff>
    </xdr:from>
    <xdr:to>
      <xdr:col>19</xdr:col>
      <xdr:colOff>400050</xdr:colOff>
      <xdr:row>1559</xdr:row>
      <xdr:rowOff>112395</xdr:rowOff>
    </xdr:to>
    <xdr:graphicFrame macro="">
      <xdr:nvGraphicFramePr>
        <xdr:cNvPr id="26489843" name="Chart 113">
          <a:extLst>
            <a:ext uri="{FF2B5EF4-FFF2-40B4-BE49-F238E27FC236}">
              <a16:creationId xmlns:a16="http://schemas.microsoft.com/office/drawing/2014/main" id="{00000000-0008-0000-0000-0000F3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1605</xdr:row>
      <xdr:rowOff>129540</xdr:rowOff>
    </xdr:from>
    <xdr:to>
      <xdr:col>19</xdr:col>
      <xdr:colOff>443865</xdr:colOff>
      <xdr:row>1644</xdr:row>
      <xdr:rowOff>0</xdr:rowOff>
    </xdr:to>
    <xdr:graphicFrame macro="">
      <xdr:nvGraphicFramePr>
        <xdr:cNvPr id="26489844" name="Chart 114">
          <a:extLst>
            <a:ext uri="{FF2B5EF4-FFF2-40B4-BE49-F238E27FC236}">
              <a16:creationId xmlns:a16="http://schemas.microsoft.com/office/drawing/2014/main" id="{00000000-0008-0000-0000-0000F4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1474</xdr:row>
      <xdr:rowOff>1905</xdr:rowOff>
    </xdr:from>
    <xdr:to>
      <xdr:col>19</xdr:col>
      <xdr:colOff>369570</xdr:colOff>
      <xdr:row>1515</xdr:row>
      <xdr:rowOff>64770</xdr:rowOff>
    </xdr:to>
    <xdr:graphicFrame macro="">
      <xdr:nvGraphicFramePr>
        <xdr:cNvPr id="26489845" name="Chart 115">
          <a:extLst>
            <a:ext uri="{FF2B5EF4-FFF2-40B4-BE49-F238E27FC236}">
              <a16:creationId xmlns:a16="http://schemas.microsoft.com/office/drawing/2014/main" id="{00000000-0008-0000-0000-0000F5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1429</xdr:row>
      <xdr:rowOff>87630</xdr:rowOff>
    </xdr:from>
    <xdr:to>
      <xdr:col>19</xdr:col>
      <xdr:colOff>333375</xdr:colOff>
      <xdr:row>1470</xdr:row>
      <xdr:rowOff>85725</xdr:rowOff>
    </xdr:to>
    <xdr:graphicFrame macro="">
      <xdr:nvGraphicFramePr>
        <xdr:cNvPr id="26489846" name="Chart 118">
          <a:extLst>
            <a:ext uri="{FF2B5EF4-FFF2-40B4-BE49-F238E27FC236}">
              <a16:creationId xmlns:a16="http://schemas.microsoft.com/office/drawing/2014/main" id="{00000000-0008-0000-0000-0000F6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1758</xdr:row>
      <xdr:rowOff>68580</xdr:rowOff>
    </xdr:from>
    <xdr:to>
      <xdr:col>19</xdr:col>
      <xdr:colOff>390525</xdr:colOff>
      <xdr:row>1800</xdr:row>
      <xdr:rowOff>36195</xdr:rowOff>
    </xdr:to>
    <xdr:graphicFrame macro="">
      <xdr:nvGraphicFramePr>
        <xdr:cNvPr id="26489847" name="Chart 119">
          <a:extLst>
            <a:ext uri="{FF2B5EF4-FFF2-40B4-BE49-F238E27FC236}">
              <a16:creationId xmlns:a16="http://schemas.microsoft.com/office/drawing/2014/main" id="{00000000-0008-0000-0000-0000F7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759</xdr:row>
      <xdr:rowOff>87630</xdr:rowOff>
    </xdr:from>
    <xdr:to>
      <xdr:col>19</xdr:col>
      <xdr:colOff>401955</xdr:colOff>
      <xdr:row>793</xdr:row>
      <xdr:rowOff>76200</xdr:rowOff>
    </xdr:to>
    <xdr:graphicFrame macro="">
      <xdr:nvGraphicFramePr>
        <xdr:cNvPr id="26489848" name="Chart 120">
          <a:extLst>
            <a:ext uri="{FF2B5EF4-FFF2-40B4-BE49-F238E27FC236}">
              <a16:creationId xmlns:a16="http://schemas.microsoft.com/office/drawing/2014/main" id="{00000000-0008-0000-0000-0000F8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1853</xdr:row>
      <xdr:rowOff>85725</xdr:rowOff>
    </xdr:from>
    <xdr:to>
      <xdr:col>19</xdr:col>
      <xdr:colOff>352425</xdr:colOff>
      <xdr:row>1896</xdr:row>
      <xdr:rowOff>19050</xdr:rowOff>
    </xdr:to>
    <xdr:graphicFrame macro="">
      <xdr:nvGraphicFramePr>
        <xdr:cNvPr id="26489849" name="Chart 86">
          <a:extLst>
            <a:ext uri="{FF2B5EF4-FFF2-40B4-BE49-F238E27FC236}">
              <a16:creationId xmlns:a16="http://schemas.microsoft.com/office/drawing/2014/main" id="{00000000-0008-0000-0000-0000F9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169</xdr:row>
      <xdr:rowOff>102870</xdr:rowOff>
    </xdr:from>
    <xdr:to>
      <xdr:col>19</xdr:col>
      <xdr:colOff>333375</xdr:colOff>
      <xdr:row>193</xdr:row>
      <xdr:rowOff>104775</xdr:rowOff>
    </xdr:to>
    <xdr:graphicFrame macro="">
      <xdr:nvGraphicFramePr>
        <xdr:cNvPr id="2" name="Diagramm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447</xdr:row>
      <xdr:rowOff>81915</xdr:rowOff>
    </xdr:from>
    <xdr:to>
      <xdr:col>18</xdr:col>
      <xdr:colOff>702945</xdr:colOff>
      <xdr:row>472</xdr:row>
      <xdr:rowOff>7620</xdr:rowOff>
    </xdr:to>
    <xdr:graphicFrame macro="">
      <xdr:nvGraphicFramePr>
        <xdr:cNvPr id="3" name="Diagramm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1692</xdr:row>
      <xdr:rowOff>66675</xdr:rowOff>
    </xdr:from>
    <xdr:to>
      <xdr:col>19</xdr:col>
      <xdr:colOff>321945</xdr:colOff>
      <xdr:row>1719</xdr:row>
      <xdr:rowOff>36195</xdr:rowOff>
    </xdr:to>
    <xdr:graphicFrame macro="">
      <xdr:nvGraphicFramePr>
        <xdr:cNvPr id="4" name="Diagramm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0.04834</cdr:x>
      <cdr:y>0.58516</cdr:y>
    </cdr:from>
    <cdr:to>
      <cdr:x>0.22155</cdr:x>
      <cdr:y>0.82326</cdr:y>
    </cdr:to>
    <cdr:grpSp>
      <cdr:nvGrpSpPr>
        <cdr:cNvPr id="6" name="Group 1">
          <a:extLst xmlns:a="http://schemas.openxmlformats.org/drawingml/2006/main">
            <a:ext uri="{FF2B5EF4-FFF2-40B4-BE49-F238E27FC236}">
              <a16:creationId xmlns:a16="http://schemas.microsoft.com/office/drawing/2014/main" id="{4FBF677B-3B02-28F9-FAC7-F19124E6AED2}"/>
            </a:ext>
          </a:extLst>
        </cdr:cNvPr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517993" y="2356539"/>
          <a:ext cx="1856054" cy="958869"/>
          <a:chOff x="32943" y="1417671"/>
          <a:chExt cx="1748038" cy="742409"/>
        </a:xfrm>
      </cdr:grpSpPr>
      <cdr:sp macro="" textlink="">
        <cdr:nvSpPr>
          <cdr:cNvPr id="2050" name="Rectangle 2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943" y="1458163"/>
            <a:ext cx="1229304" cy="70191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0" anchor="t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endParaRPr lang="lv-LV" sz="950" b="0" i="0" strike="noStrike">
              <a:solidFill>
                <a:srgbClr val="008000"/>
              </a:solidFill>
              <a:latin typeface="Times New Roman"/>
              <a:cs typeface="Times New Roman"/>
            </a:endParaRPr>
          </a:p>
          <a:p xmlns:a="http://schemas.openxmlformats.org/drawingml/2006/main">
            <a:pPr algn="ctr" rtl="0">
              <a:defRPr sz="1000"/>
            </a:pPr>
            <a:endParaRPr lang="lv-LV" sz="950" b="0" i="0" strike="noStrike">
              <a:solidFill>
                <a:srgbClr val="008000"/>
              </a:solidFill>
              <a:latin typeface="Times New Roman"/>
              <a:cs typeface="Times New Roman"/>
            </a:endParaRPr>
          </a:p>
          <a:p xmlns:a="http://schemas.openxmlformats.org/drawingml/2006/main">
            <a:pPr algn="ctr" rtl="0">
              <a:defRPr sz="1000"/>
            </a:pPr>
            <a:r>
              <a:rPr lang="lv-LV" sz="950" b="0" i="0" strike="noStrike">
                <a:solidFill>
                  <a:schemeClr val="tx1"/>
                </a:solidFill>
                <a:latin typeface="Times New Roman"/>
                <a:cs typeface="Times New Roman"/>
              </a:rPr>
              <a:t>laulību stabilitāte (šķirto laulību skaits uz 100 reģistrētajām laulībām</a:t>
            </a:r>
            <a:r>
              <a:rPr lang="lv-LV" sz="950" b="0" i="0" strike="noStrike">
                <a:solidFill>
                  <a:srgbClr val="006600"/>
                </a:solidFill>
                <a:latin typeface="Times New Roman"/>
                <a:cs typeface="Times New Roman"/>
              </a:rPr>
              <a:t>)</a:t>
            </a:r>
          </a:p>
        </cdr:txBody>
      </cdr:sp>
      <cdr:sp macro="" textlink="">
        <cdr:nvSpPr>
          <cdr:cNvPr id="2051" name="Line 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V="1">
            <a:off x="1206970" y="1417671"/>
            <a:ext cx="574011" cy="264424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6600"/>
            </a:solidFill>
            <a:round/>
            <a:headEnd/>
            <a:tailEnd type="triangle" w="med" len="med"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lv-LV"/>
          </a:p>
        </cdr:txBody>
      </cdr: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0.03504</cdr:x>
      <cdr:y>0.91202</cdr:y>
    </cdr:from>
    <cdr:to>
      <cdr:x>0.57991</cdr:x>
      <cdr:y>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125" y="2962265"/>
          <a:ext cx="5677755" cy="28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lv-LV" sz="1000" b="0" i="0" strike="noStrike">
              <a:solidFill>
                <a:srgbClr val="FF0000"/>
              </a:solidFill>
              <a:latin typeface="Times New Roman"/>
              <a:cs typeface="Times New Roman"/>
            </a:rPr>
            <a:t>Sākot ar 2015. gadu</a:t>
          </a:r>
          <a:r>
            <a:rPr lang="lv-LV" sz="1000" b="0" i="0" strike="noStrike" baseline="0">
              <a:solidFill>
                <a:srgbClr val="FF0000"/>
              </a:solidFill>
              <a:latin typeface="Times New Roman"/>
              <a:cs typeface="Times New Roman"/>
            </a:rPr>
            <a:t> tiek rēķināts attiecībā pret pašvaldības sauszemes platību</a:t>
          </a:r>
          <a:endParaRPr lang="lv-LV" sz="1000" b="0" i="0" strike="noStrike">
            <a:solidFill>
              <a:srgbClr val="FF0000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0.02273</cdr:x>
      <cdr:y>0.9661</cdr:y>
    </cdr:from>
    <cdr:to>
      <cdr:x>0.54573</cdr:x>
      <cdr:y>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9550" y="4962525"/>
          <a:ext cx="4822171" cy="1714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lv-LV" sz="900" b="0" i="0" strike="noStrike" baseline="0">
              <a:solidFill>
                <a:srgbClr val="C00000"/>
              </a:solidFill>
              <a:latin typeface="Times New Roman"/>
              <a:cs typeface="Times New Roman"/>
            </a:rPr>
            <a:t>2010.gada dati pārrēķināti pēc 2011.gada Tautas skaitīšanas rezutātiem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0.02757</cdr:x>
      <cdr:y>0.96586</cdr:y>
    </cdr:from>
    <cdr:to>
      <cdr:x>0.49464</cdr:x>
      <cdr:y>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808" y="4581524"/>
          <a:ext cx="4858135" cy="1619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lv-LV" sz="900" b="0" i="0" strike="noStrike" baseline="0">
              <a:solidFill>
                <a:srgbClr val="C00000"/>
              </a:solidFill>
              <a:latin typeface="Times New Roman"/>
              <a:cs typeface="Times New Roman"/>
            </a:rPr>
            <a:t>2010.gada dati pārrēķināti pēc 2011.gada Tautas skaitīšanas rezutātiem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0.02337</cdr:x>
      <cdr:y>0.97049</cdr:y>
    </cdr:from>
    <cdr:to>
      <cdr:x>0.53787</cdr:x>
      <cdr:y>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075" y="5905500"/>
          <a:ext cx="4822171" cy="1714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lv-LV" sz="900" b="0" i="0" strike="noStrike" baseline="0">
              <a:solidFill>
                <a:srgbClr val="C00000"/>
              </a:solidFill>
              <a:latin typeface="Times New Roman"/>
              <a:cs typeface="Times New Roman"/>
            </a:rPr>
            <a:t>2010.gada dati pārrēķināti pēc 2011.gada Tautas skaitīšanas rezutātiem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1942</xdr:row>
      <xdr:rowOff>57150</xdr:rowOff>
    </xdr:from>
    <xdr:to>
      <xdr:col>8</xdr:col>
      <xdr:colOff>400050</xdr:colOff>
      <xdr:row>1981</xdr:row>
      <xdr:rowOff>9525</xdr:rowOff>
    </xdr:to>
    <xdr:graphicFrame macro="">
      <xdr:nvGraphicFramePr>
        <xdr:cNvPr id="5366073" name="Chart 1">
          <a:extLst>
            <a:ext uri="{FF2B5EF4-FFF2-40B4-BE49-F238E27FC236}">
              <a16:creationId xmlns:a16="http://schemas.microsoft.com/office/drawing/2014/main" id="{00000000-0008-0000-0100-000039E15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.Zuravska/Documents/2016/Statistika/Kopsavilkumi/Galvenie_raditaji_1995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.Zuravska/My%20Documents/2012/Statistika/Kopsavilkumi/Galvenie_raditaji_1995_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Galvenie_raditaji_1995_2014%20(8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Galvenie_raditaji_1995_2014%20(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ārskats_kopsavilkums"/>
      <sheetName val="Eiro"/>
      <sheetName val="Sheet1"/>
    </sheetNames>
    <sheetDataSet>
      <sheetData sheetId="0"/>
      <sheetData sheetId="1">
        <row r="37">
          <cell r="CI37">
            <v>45.927818636973782</v>
          </cell>
        </row>
        <row r="38">
          <cell r="CI38">
            <v>44.279574742671699</v>
          </cell>
        </row>
        <row r="39">
          <cell r="CI39">
            <v>44.439884623502103</v>
          </cell>
        </row>
        <row r="40">
          <cell r="CI40">
            <v>45.581558418792177</v>
          </cell>
        </row>
        <row r="41">
          <cell r="CI41">
            <v>45.98186779332805</v>
          </cell>
        </row>
        <row r="42">
          <cell r="CI42">
            <v>45.470033465165805</v>
          </cell>
        </row>
        <row r="43">
          <cell r="CI43">
            <v>44.326869884679219</v>
          </cell>
        </row>
        <row r="44">
          <cell r="CI44">
            <v>44.324230300921897</v>
          </cell>
        </row>
        <row r="45">
          <cell r="CI45">
            <v>43.990529487731379</v>
          </cell>
        </row>
        <row r="46">
          <cell r="CI46">
            <v>44.879434203931609</v>
          </cell>
        </row>
        <row r="1250">
          <cell r="CI1250">
            <v>11.162762823159673</v>
          </cell>
        </row>
        <row r="1251">
          <cell r="CI1251">
            <v>11.779465107974515</v>
          </cell>
        </row>
        <row r="1252">
          <cell r="CI1252">
            <v>10.517552705016064</v>
          </cell>
        </row>
        <row r="1253">
          <cell r="CI1253">
            <v>11.937943728635288</v>
          </cell>
        </row>
        <row r="1254">
          <cell r="CI1254">
            <v>9.2861543878179731</v>
          </cell>
        </row>
        <row r="1255">
          <cell r="CI1255">
            <v>12.148869283034175</v>
          </cell>
        </row>
        <row r="1256">
          <cell r="CI1256">
            <v>11.886693428275578</v>
          </cell>
        </row>
        <row r="1257">
          <cell r="CI1257">
            <v>8.9754739954774738</v>
          </cell>
        </row>
        <row r="1258">
          <cell r="CI1258">
            <v>12.569952647438656</v>
          </cell>
        </row>
        <row r="1259">
          <cell r="CI1259">
            <v>9.940413209333407</v>
          </cell>
        </row>
        <row r="1286">
          <cell r="CI1286">
            <v>1.2956913417352929</v>
          </cell>
        </row>
        <row r="1287">
          <cell r="CI1287">
            <v>1.1652705757213138</v>
          </cell>
        </row>
        <row r="1288">
          <cell r="CI1288">
            <v>1.5384615384615385</v>
          </cell>
        </row>
        <row r="1289">
          <cell r="CI1289">
            <v>1.1292217327459617</v>
          </cell>
        </row>
        <row r="1290">
          <cell r="CI1290">
            <v>1.4691943127962086</v>
          </cell>
        </row>
        <row r="1291">
          <cell r="CI1291">
            <v>1.2604340567612689</v>
          </cell>
        </row>
        <row r="1292">
          <cell r="CI1292">
            <v>1.1455847255369929</v>
          </cell>
        </row>
        <row r="1293">
          <cell r="CI1293">
            <v>1.8333333333333333</v>
          </cell>
        </row>
        <row r="1294">
          <cell r="CI1294">
            <v>1.0136986301369864</v>
          </cell>
        </row>
        <row r="1295">
          <cell r="CI1295">
            <v>1.4621848739495797</v>
          </cell>
        </row>
        <row r="1369">
          <cell r="CI1369">
            <v>6.915844276944596</v>
          </cell>
        </row>
        <row r="1370">
          <cell r="CI1370">
            <v>7.2076982351946173</v>
          </cell>
        </row>
        <row r="1371">
          <cell r="CI1371">
            <v>7.1875806111202305</v>
          </cell>
        </row>
        <row r="1372">
          <cell r="CI1372">
            <v>7.3275484266806901</v>
          </cell>
        </row>
        <row r="1373">
          <cell r="CI1373">
            <v>6.5135111345832239</v>
          </cell>
        </row>
        <row r="1374">
          <cell r="CI1374">
            <v>7.1797992090051723</v>
          </cell>
        </row>
        <row r="1375">
          <cell r="CI1375">
            <v>7.3334373537213287</v>
          </cell>
        </row>
        <row r="1376">
          <cell r="CI1376">
            <v>5.7053400591407195</v>
          </cell>
        </row>
        <row r="1377">
          <cell r="CI1377">
            <v>6.9737408523461042</v>
          </cell>
        </row>
        <row r="1378">
          <cell r="CI1378">
            <v>7.3787380965640139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ārskats_kopsavilkums"/>
      <sheetName val="Tautas skaitīšanas dati"/>
      <sheetName val="Sheet2"/>
    </sheetNames>
    <sheetDataSet>
      <sheetData sheetId="0">
        <row r="1697">
          <cell r="BT1697">
            <v>1023</v>
          </cell>
        </row>
        <row r="1698">
          <cell r="BT1698">
            <v>453</v>
          </cell>
        </row>
        <row r="1699">
          <cell r="BT1699">
            <v>315</v>
          </cell>
        </row>
        <row r="1700">
          <cell r="BT1700">
            <v>509</v>
          </cell>
        </row>
        <row r="1703">
          <cell r="BT1703">
            <v>1.5160690571049136</v>
          </cell>
        </row>
        <row r="1704">
          <cell r="BT1704">
            <v>1.3740470139771284</v>
          </cell>
        </row>
        <row r="1706">
          <cell r="BT1706">
            <v>1.2746858168761221</v>
          </cell>
        </row>
        <row r="1709">
          <cell r="BT1709">
            <v>1.4228094575799721</v>
          </cell>
        </row>
        <row r="1710">
          <cell r="BT1710">
            <v>1.790513833992095</v>
          </cell>
        </row>
        <row r="1711">
          <cell r="BT1711">
            <v>1.26</v>
          </cell>
        </row>
        <row r="1712">
          <cell r="BT1712">
            <v>1.6419354838709677</v>
          </cell>
        </row>
        <row r="1715">
          <cell r="BT1715">
            <v>13.978115971344373</v>
          </cell>
        </row>
        <row r="1716">
          <cell r="BT1716">
            <v>13.299450557897423</v>
          </cell>
        </row>
        <row r="1718">
          <cell r="BT1718">
            <v>12.182566918325326</v>
          </cell>
        </row>
        <row r="1753">
          <cell r="BT1753">
            <v>-304</v>
          </cell>
        </row>
        <row r="1754">
          <cell r="BT1754">
            <v>-200</v>
          </cell>
        </row>
        <row r="1755">
          <cell r="BT1755">
            <v>-65</v>
          </cell>
        </row>
        <row r="1756">
          <cell r="BT1756">
            <v>-199</v>
          </cell>
        </row>
        <row r="1759">
          <cell r="BT1759">
            <v>-4.7581428402806791</v>
          </cell>
        </row>
        <row r="1760">
          <cell r="BT1760">
            <v>-3.6204145259332368</v>
          </cell>
        </row>
        <row r="1762">
          <cell r="BT1762">
            <v>-2.6252573781743309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ārskats_kopsavilkums"/>
      <sheetName val="Eiro"/>
      <sheetName val="Sheet1"/>
    </sheetNames>
    <sheetDataSet>
      <sheetData sheetId="0"/>
      <sheetData sheetId="1">
        <row r="1252">
          <cell r="CA1252">
            <v>14.334978126055475</v>
          </cell>
        </row>
        <row r="1253">
          <cell r="CA1253">
            <v>14.007535345245644</v>
          </cell>
        </row>
        <row r="1254">
          <cell r="CA1254">
            <v>15.216868986190406</v>
          </cell>
        </row>
        <row r="1255">
          <cell r="CA1255">
            <v>12.227028535547339</v>
          </cell>
        </row>
        <row r="1256">
          <cell r="CA1256">
            <v>13.064592376122739</v>
          </cell>
        </row>
        <row r="1257">
          <cell r="CA1257">
            <v>15.21608040201005</v>
          </cell>
        </row>
        <row r="1258">
          <cell r="CA1258">
            <v>14.945916636543114</v>
          </cell>
        </row>
        <row r="1259">
          <cell r="CA1259">
            <v>15.193001202083611</v>
          </cell>
        </row>
        <row r="1260">
          <cell r="CA1260">
            <v>11.709007904637105</v>
          </cell>
        </row>
        <row r="1261">
          <cell r="CA1261">
            <v>14.886713744308421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ārskats_kopsavilkums"/>
      <sheetName val="Eiro"/>
      <sheetName val="Sheet1"/>
    </sheetNames>
    <sheetDataSet>
      <sheetData sheetId="0"/>
      <sheetData sheetId="1">
        <row r="631">
          <cell r="BG631">
            <v>33.501665143512135</v>
          </cell>
        </row>
        <row r="633">
          <cell r="BG633">
            <v>1370.3055555555557</v>
          </cell>
        </row>
        <row r="1205">
          <cell r="AQ1205">
            <v>9.1348983253056826</v>
          </cell>
        </row>
        <row r="1206">
          <cell r="AQ1206">
            <v>9.5512606316215098</v>
          </cell>
        </row>
        <row r="1207">
          <cell r="AQ1207">
            <v>7.6070439735617938</v>
          </cell>
        </row>
        <row r="1208">
          <cell r="AQ1208">
            <v>10.049619998743797</v>
          </cell>
        </row>
        <row r="1209">
          <cell r="AQ1209">
            <v>9.2498970153166322</v>
          </cell>
        </row>
        <row r="1210">
          <cell r="AQ1210">
            <v>8.8500542603749572</v>
          </cell>
        </row>
        <row r="1211">
          <cell r="AQ1211">
            <v>10.410448652133427</v>
          </cell>
        </row>
        <row r="1212">
          <cell r="AQ1212">
            <v>7.8172143288167195</v>
          </cell>
        </row>
        <row r="1213">
          <cell r="AQ1213">
            <v>9.0801712682710765</v>
          </cell>
        </row>
        <row r="1214">
          <cell r="AQ1214">
            <v>8.8576664630421504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2057"/>
  <sheetViews>
    <sheetView tabSelected="1" zoomScaleNormal="100" workbookViewId="0">
      <selection activeCell="Z24" sqref="Z24"/>
    </sheetView>
  </sheetViews>
  <sheetFormatPr defaultColWidth="9.109375" defaultRowHeight="13.2" outlineLevelRow="2" x14ac:dyDescent="0.25"/>
  <cols>
    <col min="1" max="1" width="9.88671875" style="8" customWidth="1"/>
    <col min="2" max="9" width="7.88671875" style="8" customWidth="1"/>
    <col min="10" max="10" width="8" style="8" customWidth="1"/>
    <col min="11" max="11" width="7.88671875" style="8" customWidth="1"/>
    <col min="12" max="17" width="6.6640625" style="8" customWidth="1"/>
    <col min="18" max="19" width="10.88671875" style="8" customWidth="1"/>
    <col min="20" max="20" width="7.33203125" style="8" customWidth="1"/>
    <col min="21" max="21" width="1.109375" style="3" customWidth="1"/>
    <col min="22" max="16384" width="9.109375" style="8"/>
  </cols>
  <sheetData>
    <row r="2" spans="1:21" x14ac:dyDescent="0.25">
      <c r="U2" s="2"/>
    </row>
    <row r="3" spans="1:21" x14ac:dyDescent="0.25">
      <c r="A3" s="4"/>
      <c r="B3" s="4" t="s">
        <v>0</v>
      </c>
      <c r="C3" s="4" t="s">
        <v>1</v>
      </c>
      <c r="D3" s="4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U3" s="2" t="s">
        <v>79</v>
      </c>
    </row>
    <row r="4" spans="1:21" x14ac:dyDescent="0.25">
      <c r="A4" s="4">
        <v>1930</v>
      </c>
      <c r="B4" s="5">
        <v>57238</v>
      </c>
      <c r="C4" s="27">
        <v>25817</v>
      </c>
      <c r="D4" s="27">
        <v>31421</v>
      </c>
      <c r="E4" s="36">
        <f>C4/B4*100</f>
        <v>45.104650756490443</v>
      </c>
      <c r="F4" s="11"/>
      <c r="U4" s="2"/>
    </row>
    <row r="5" spans="1:21" x14ac:dyDescent="0.25">
      <c r="A5" s="4">
        <v>1990</v>
      </c>
      <c r="B5" s="27">
        <v>113826</v>
      </c>
      <c r="C5" s="27">
        <v>53565</v>
      </c>
      <c r="D5" s="27">
        <v>60772</v>
      </c>
      <c r="E5" s="36">
        <f t="shared" ref="E5:E29" si="0">C5/B5*100</f>
        <v>47.058668494017184</v>
      </c>
      <c r="F5" s="11"/>
      <c r="G5" s="27"/>
      <c r="U5" s="2"/>
    </row>
    <row r="6" spans="1:21" hidden="1" outlineLevel="1" x14ac:dyDescent="0.25">
      <c r="A6" s="4">
        <v>1995</v>
      </c>
      <c r="B6" s="27">
        <v>94165</v>
      </c>
      <c r="C6" s="27">
        <v>46424</v>
      </c>
      <c r="D6" s="27">
        <v>53847</v>
      </c>
      <c r="E6" s="36">
        <f t="shared" si="0"/>
        <v>49.300695587532523</v>
      </c>
      <c r="F6" s="11"/>
      <c r="G6" s="27"/>
      <c r="U6" s="2"/>
    </row>
    <row r="7" spans="1:21" collapsed="1" x14ac:dyDescent="0.25">
      <c r="A7" s="4">
        <v>2000</v>
      </c>
      <c r="B7" s="27">
        <v>87859</v>
      </c>
      <c r="C7" s="27">
        <v>39810</v>
      </c>
      <c r="D7" s="27">
        <v>48049</v>
      </c>
      <c r="E7" s="36">
        <f t="shared" si="0"/>
        <v>45.311237323438689</v>
      </c>
      <c r="F7" s="11"/>
      <c r="G7" s="27"/>
      <c r="U7" s="2"/>
    </row>
    <row r="8" spans="1:21" hidden="1" outlineLevel="1" x14ac:dyDescent="0.25">
      <c r="A8" s="4">
        <v>2001</v>
      </c>
      <c r="B8" s="27">
        <v>86372</v>
      </c>
      <c r="C8" s="27">
        <v>39042</v>
      </c>
      <c r="D8" s="27">
        <v>47330</v>
      </c>
      <c r="E8" s="36">
        <f t="shared" si="0"/>
        <v>45.20214884453295</v>
      </c>
      <c r="F8" s="11"/>
      <c r="G8" s="27"/>
      <c r="U8" s="2"/>
    </row>
    <row r="9" spans="1:21" hidden="1" outlineLevel="1" x14ac:dyDescent="0.25">
      <c r="A9" s="4">
        <v>2002</v>
      </c>
      <c r="B9" s="27">
        <v>85544</v>
      </c>
      <c r="C9" s="27">
        <v>38514</v>
      </c>
      <c r="D9" s="27">
        <v>47030</v>
      </c>
      <c r="E9" s="36">
        <f t="shared" si="0"/>
        <v>45.022444589918635</v>
      </c>
      <c r="F9" s="11"/>
      <c r="G9" s="27"/>
      <c r="U9" s="2"/>
    </row>
    <row r="10" spans="1:21" hidden="1" outlineLevel="1" x14ac:dyDescent="0.25">
      <c r="A10" s="4">
        <v>2003</v>
      </c>
      <c r="B10" s="27">
        <v>84569</v>
      </c>
      <c r="C10" s="27">
        <v>38016</v>
      </c>
      <c r="D10" s="27">
        <v>46553</v>
      </c>
      <c r="E10" s="36">
        <f t="shared" si="0"/>
        <v>44.952642221144863</v>
      </c>
      <c r="F10" s="11"/>
      <c r="G10" s="27"/>
      <c r="U10" s="2"/>
    </row>
    <row r="11" spans="1:21" hidden="1" outlineLevel="1" x14ac:dyDescent="0.25">
      <c r="A11" s="4">
        <v>2004</v>
      </c>
      <c r="B11" s="27">
        <v>83762</v>
      </c>
      <c r="C11" s="27">
        <v>37626</v>
      </c>
      <c r="D11" s="27">
        <v>46136</v>
      </c>
      <c r="E11" s="36">
        <f t="shared" si="0"/>
        <v>44.920130846923428</v>
      </c>
      <c r="F11" s="11"/>
      <c r="G11" s="27"/>
      <c r="U11" s="2"/>
    </row>
    <row r="12" spans="1:21" collapsed="1" x14ac:dyDescent="0.25">
      <c r="A12" s="4">
        <v>2005</v>
      </c>
      <c r="B12" s="27">
        <v>83041</v>
      </c>
      <c r="C12" s="27">
        <v>37257</v>
      </c>
      <c r="D12" s="27">
        <v>45784</v>
      </c>
      <c r="E12" s="36">
        <f t="shared" si="0"/>
        <v>44.865789188473165</v>
      </c>
      <c r="F12" s="11"/>
      <c r="G12" s="27"/>
      <c r="U12" s="2"/>
    </row>
    <row r="13" spans="1:21" hidden="1" outlineLevel="1" x14ac:dyDescent="0.25">
      <c r="A13" s="4">
        <v>2006</v>
      </c>
      <c r="B13" s="27">
        <v>82421</v>
      </c>
      <c r="C13" s="27">
        <v>36986</v>
      </c>
      <c r="D13" s="27">
        <v>45435</v>
      </c>
      <c r="E13" s="36">
        <f t="shared" si="0"/>
        <v>44.874485871319202</v>
      </c>
      <c r="F13" s="11"/>
      <c r="G13" s="27"/>
      <c r="U13" s="2"/>
    </row>
    <row r="14" spans="1:21" hidden="1" outlineLevel="1" x14ac:dyDescent="0.25">
      <c r="A14" s="4">
        <v>2007</v>
      </c>
      <c r="B14" s="27">
        <v>81748</v>
      </c>
      <c r="C14" s="27">
        <v>36688</v>
      </c>
      <c r="D14" s="27">
        <v>45060</v>
      </c>
      <c r="E14" s="36">
        <f t="shared" si="0"/>
        <v>44.879385428389682</v>
      </c>
      <c r="F14" s="11"/>
      <c r="G14" s="27"/>
      <c r="U14" s="2"/>
    </row>
    <row r="15" spans="1:21" hidden="1" outlineLevel="1" x14ac:dyDescent="0.25">
      <c r="A15" s="4">
        <v>2008</v>
      </c>
      <c r="B15" s="27">
        <v>80678</v>
      </c>
      <c r="C15" s="27">
        <v>36203</v>
      </c>
      <c r="D15" s="27">
        <v>44475</v>
      </c>
      <c r="E15" s="36">
        <f t="shared" si="0"/>
        <v>44.873447532164903</v>
      </c>
      <c r="F15" s="11"/>
      <c r="G15" s="27"/>
      <c r="U15" s="2"/>
    </row>
    <row r="16" spans="1:21" hidden="1" outlineLevel="1" x14ac:dyDescent="0.25">
      <c r="A16" s="4">
        <v>2009</v>
      </c>
      <c r="B16" s="27">
        <v>78913</v>
      </c>
      <c r="C16" s="27">
        <v>35372</v>
      </c>
      <c r="D16" s="27">
        <v>43541</v>
      </c>
      <c r="E16" s="36">
        <f t="shared" si="0"/>
        <v>44.824046735011976</v>
      </c>
      <c r="F16" s="11"/>
      <c r="G16" s="27"/>
      <c r="U16" s="2"/>
    </row>
    <row r="17" spans="1:21" collapsed="1" x14ac:dyDescent="0.25">
      <c r="A17" s="4">
        <v>2010</v>
      </c>
      <c r="B17" s="27">
        <v>76910</v>
      </c>
      <c r="C17" s="27">
        <v>34422</v>
      </c>
      <c r="D17" s="27">
        <v>42488</v>
      </c>
      <c r="E17" s="36">
        <f t="shared" si="0"/>
        <v>44.756208555454428</v>
      </c>
      <c r="F17" s="11"/>
      <c r="G17" s="27"/>
      <c r="U17" s="2"/>
    </row>
    <row r="18" spans="1:21" hidden="1" outlineLevel="1" x14ac:dyDescent="0.25">
      <c r="A18" s="4">
        <v>2011</v>
      </c>
      <c r="B18" s="27">
        <v>74812</v>
      </c>
      <c r="C18" s="27">
        <v>33328</v>
      </c>
      <c r="D18" s="27">
        <v>41484</v>
      </c>
      <c r="E18" s="36">
        <f t="shared" si="0"/>
        <v>44.549002833769983</v>
      </c>
      <c r="F18" s="11"/>
      <c r="G18" s="27"/>
      <c r="U18" s="2"/>
    </row>
    <row r="19" spans="1:21" hidden="1" outlineLevel="1" x14ac:dyDescent="0.25">
      <c r="A19" s="4">
        <v>2012</v>
      </c>
      <c r="B19" s="27">
        <v>73469</v>
      </c>
      <c r="C19" s="27">
        <v>32634</v>
      </c>
      <c r="D19" s="27">
        <v>40835</v>
      </c>
      <c r="E19" s="36">
        <f t="shared" si="0"/>
        <v>44.418734432209504</v>
      </c>
      <c r="F19" s="11"/>
      <c r="G19" s="27"/>
      <c r="U19" s="2"/>
    </row>
    <row r="20" spans="1:21" hidden="1" outlineLevel="1" x14ac:dyDescent="0.25">
      <c r="A20" s="4">
        <v>2013</v>
      </c>
      <c r="B20" s="27">
        <v>71926</v>
      </c>
      <c r="C20" s="27">
        <v>31933</v>
      </c>
      <c r="D20" s="27">
        <v>39993</v>
      </c>
      <c r="E20" s="36">
        <f t="shared" si="0"/>
        <v>44.397019158579653</v>
      </c>
      <c r="F20" s="11"/>
      <c r="G20" s="27"/>
      <c r="U20" s="2"/>
    </row>
    <row r="21" spans="1:21" hidden="1" outlineLevel="1" x14ac:dyDescent="0.25">
      <c r="A21" s="4">
        <v>2014</v>
      </c>
      <c r="B21" s="27">
        <v>71125</v>
      </c>
      <c r="C21" s="27">
        <v>31508</v>
      </c>
      <c r="D21" s="27">
        <v>39617</v>
      </c>
      <c r="E21" s="36">
        <f t="shared" si="0"/>
        <v>44.299472759226717</v>
      </c>
      <c r="F21" s="11"/>
      <c r="G21" s="27"/>
      <c r="U21" s="2"/>
    </row>
    <row r="22" spans="1:21" collapsed="1" x14ac:dyDescent="0.25">
      <c r="A22" s="8">
        <v>2015</v>
      </c>
      <c r="B22" s="8">
        <v>70630</v>
      </c>
      <c r="C22" s="8">
        <v>31331</v>
      </c>
      <c r="D22" s="8">
        <v>39299</v>
      </c>
      <c r="E22" s="19">
        <f t="shared" si="0"/>
        <v>44.359337392043038</v>
      </c>
      <c r="U22" s="2"/>
    </row>
    <row r="23" spans="1:21" x14ac:dyDescent="0.25">
      <c r="A23" s="8">
        <v>2016</v>
      </c>
      <c r="B23" s="8">
        <v>69443</v>
      </c>
      <c r="C23" s="8">
        <v>30776</v>
      </c>
      <c r="D23" s="8">
        <v>38667</v>
      </c>
      <c r="E23" s="19">
        <f t="shared" si="0"/>
        <v>44.318361821925897</v>
      </c>
      <c r="U23" s="2"/>
    </row>
    <row r="24" spans="1:21" x14ac:dyDescent="0.25">
      <c r="A24" s="8">
        <v>2017</v>
      </c>
      <c r="B24" s="8">
        <v>69180</v>
      </c>
      <c r="C24" s="8">
        <v>30737</v>
      </c>
      <c r="D24" s="8">
        <v>38443</v>
      </c>
      <c r="E24" s="19">
        <f t="shared" si="0"/>
        <v>44.430471234460825</v>
      </c>
      <c r="U24" s="2"/>
    </row>
    <row r="25" spans="1:21" x14ac:dyDescent="0.25">
      <c r="A25" s="8">
        <v>2018</v>
      </c>
      <c r="B25" s="8">
        <v>68945</v>
      </c>
      <c r="C25" s="8">
        <v>30705</v>
      </c>
      <c r="D25" s="8">
        <v>38240</v>
      </c>
      <c r="E25" s="19">
        <f t="shared" si="0"/>
        <v>44.535499311045037</v>
      </c>
      <c r="U25" s="2"/>
    </row>
    <row r="26" spans="1:21" x14ac:dyDescent="0.25">
      <c r="A26" s="8">
        <v>2019</v>
      </c>
      <c r="B26" s="8">
        <v>68313</v>
      </c>
      <c r="C26" s="8">
        <v>30404</v>
      </c>
      <c r="D26" s="8">
        <v>37909</v>
      </c>
      <c r="E26" s="19">
        <f t="shared" si="0"/>
        <v>44.506902053781857</v>
      </c>
      <c r="U26" s="2"/>
    </row>
    <row r="27" spans="1:21" x14ac:dyDescent="0.25">
      <c r="A27" s="8">
        <v>2020</v>
      </c>
      <c r="B27" s="8">
        <v>67964</v>
      </c>
      <c r="C27" s="8">
        <v>30355</v>
      </c>
      <c r="D27" s="8">
        <v>37609</v>
      </c>
      <c r="E27" s="19">
        <f t="shared" si="0"/>
        <v>44.663351185921954</v>
      </c>
      <c r="U27" s="2"/>
    </row>
    <row r="28" spans="1:21" x14ac:dyDescent="0.25">
      <c r="A28" s="8">
        <v>2021</v>
      </c>
      <c r="B28" s="8">
        <v>67360</v>
      </c>
      <c r="C28" s="8">
        <v>30157</v>
      </c>
      <c r="D28" s="8">
        <v>37203</v>
      </c>
      <c r="E28" s="8">
        <f t="shared" si="0"/>
        <v>44.76989311163895</v>
      </c>
      <c r="U28" s="2"/>
    </row>
    <row r="29" spans="1:21" x14ac:dyDescent="0.25">
      <c r="A29" s="8">
        <v>2022</v>
      </c>
      <c r="B29" s="8">
        <v>67088</v>
      </c>
      <c r="C29" s="8">
        <v>30001</v>
      </c>
      <c r="D29" s="8">
        <v>37087</v>
      </c>
      <c r="E29" s="8">
        <f t="shared" si="0"/>
        <v>44.718876699260676</v>
      </c>
      <c r="U29" s="2"/>
    </row>
    <row r="30" spans="1:21" x14ac:dyDescent="0.25">
      <c r="U30" s="2"/>
    </row>
    <row r="31" spans="1:21" x14ac:dyDescent="0.25">
      <c r="U31" s="2"/>
    </row>
    <row r="32" spans="1:21" x14ac:dyDescent="0.25">
      <c r="U32" s="2"/>
    </row>
    <row r="33" spans="1:21" x14ac:dyDescent="0.25">
      <c r="U33" s="2"/>
    </row>
    <row r="34" spans="1:21" x14ac:dyDescent="0.25">
      <c r="U34" s="2"/>
    </row>
    <row r="35" spans="1:21" x14ac:dyDescent="0.25">
      <c r="U35" s="2"/>
    </row>
    <row r="36" spans="1:21" x14ac:dyDescent="0.25">
      <c r="U36" s="2"/>
    </row>
    <row r="37" spans="1:21" x14ac:dyDescent="0.25">
      <c r="U37" s="2"/>
    </row>
    <row r="38" spans="1:21" s="2" customFormat="1" ht="5.25" customHeight="1" x14ac:dyDescent="0.2"/>
    <row r="39" spans="1:21" x14ac:dyDescent="0.25">
      <c r="U39" s="2"/>
    </row>
    <row r="40" spans="1:21" x14ac:dyDescent="0.25">
      <c r="A40" s="14"/>
      <c r="B40" s="14" t="s">
        <v>21</v>
      </c>
      <c r="C40" s="14" t="s">
        <v>22</v>
      </c>
      <c r="U40" s="2"/>
    </row>
    <row r="41" spans="1:21" x14ac:dyDescent="0.25">
      <c r="A41" s="6" t="s">
        <v>3</v>
      </c>
      <c r="B41" s="19">
        <v>6.292060362993678</v>
      </c>
      <c r="C41" s="19">
        <v>2.8714694786214396</v>
      </c>
      <c r="U41" s="2"/>
    </row>
    <row r="42" spans="1:21" x14ac:dyDescent="0.25">
      <c r="A42" s="6" t="s">
        <v>4</v>
      </c>
      <c r="B42" s="19">
        <v>6.3873179007332368</v>
      </c>
      <c r="C42" s="19">
        <v>2.8351619143249511</v>
      </c>
      <c r="U42" s="2"/>
    </row>
    <row r="43" spans="1:21" x14ac:dyDescent="0.25">
      <c r="A43" s="6" t="s">
        <v>5</v>
      </c>
      <c r="B43" s="19">
        <v>5.719720989220038</v>
      </c>
      <c r="C43" s="19">
        <v>3.5890932149651236</v>
      </c>
      <c r="U43" s="2"/>
    </row>
    <row r="44" spans="1:21" x14ac:dyDescent="0.25">
      <c r="A44" s="6" t="s">
        <v>6</v>
      </c>
      <c r="B44" s="19">
        <v>6.4009045152819315</v>
      </c>
      <c r="C44" s="19">
        <v>3.2825151360420164</v>
      </c>
      <c r="U44" s="2"/>
    </row>
    <row r="45" spans="1:21" x14ac:dyDescent="0.25">
      <c r="A45" s="6" t="s">
        <v>146</v>
      </c>
      <c r="B45" s="19">
        <v>5.7846613174099648</v>
      </c>
      <c r="C45" s="19">
        <v>2.4724762082478073</v>
      </c>
      <c r="U45" s="2"/>
    </row>
    <row r="46" spans="1:21" x14ac:dyDescent="0.25">
      <c r="A46" s="6" t="s">
        <v>7</v>
      </c>
      <c r="B46" s="19">
        <v>7.1543062668595336</v>
      </c>
      <c r="C46" s="19">
        <v>3.342585714844208</v>
      </c>
      <c r="U46" s="2"/>
    </row>
    <row r="47" spans="1:21" x14ac:dyDescent="0.25">
      <c r="A47" s="6" t="s">
        <v>8</v>
      </c>
      <c r="B47" s="19">
        <v>6.2157166706415454</v>
      </c>
      <c r="C47" s="19">
        <v>2.817195325542571</v>
      </c>
      <c r="U47" s="2"/>
    </row>
    <row r="48" spans="1:21" x14ac:dyDescent="0.25">
      <c r="A48" s="6" t="s">
        <v>9</v>
      </c>
      <c r="B48" s="19">
        <v>5.4211843202668897</v>
      </c>
      <c r="C48" s="19">
        <v>3.4119341875805596</v>
      </c>
      <c r="U48" s="2"/>
    </row>
    <row r="49" spans="1:21" x14ac:dyDescent="0.25">
      <c r="A49" s="6" t="s">
        <v>147</v>
      </c>
      <c r="B49" s="19">
        <v>6.685853442550366</v>
      </c>
      <c r="C49" s="19">
        <v>2.1253044055789241</v>
      </c>
      <c r="U49" s="2"/>
    </row>
    <row r="50" spans="1:21" x14ac:dyDescent="0.25">
      <c r="A50" s="6" t="s">
        <v>10</v>
      </c>
      <c r="B50" s="19">
        <v>6.6164865849216952</v>
      </c>
      <c r="C50" s="19">
        <v>3.0654364453077578</v>
      </c>
      <c r="U50" s="2"/>
    </row>
    <row r="51" spans="1:21" x14ac:dyDescent="0.25">
      <c r="A51" s="6"/>
      <c r="B51" s="19"/>
      <c r="C51" s="19"/>
      <c r="U51" s="2"/>
    </row>
    <row r="52" spans="1:21" x14ac:dyDescent="0.25">
      <c r="U52" s="2"/>
    </row>
    <row r="53" spans="1:21" x14ac:dyDescent="0.25">
      <c r="U53" s="2"/>
    </row>
    <row r="54" spans="1:21" x14ac:dyDescent="0.25">
      <c r="U54" s="2"/>
    </row>
    <row r="55" spans="1:21" x14ac:dyDescent="0.25">
      <c r="U55" s="2"/>
    </row>
    <row r="56" spans="1:21" x14ac:dyDescent="0.25">
      <c r="U56" s="2"/>
    </row>
    <row r="57" spans="1:21" x14ac:dyDescent="0.25">
      <c r="U57" s="2"/>
    </row>
    <row r="58" spans="1:21" x14ac:dyDescent="0.25">
      <c r="U58" s="2"/>
    </row>
    <row r="59" spans="1:21" x14ac:dyDescent="0.25">
      <c r="U59" s="2"/>
    </row>
    <row r="60" spans="1:21" x14ac:dyDescent="0.25">
      <c r="U60" s="2"/>
    </row>
    <row r="61" spans="1:21" x14ac:dyDescent="0.25">
      <c r="U61" s="2"/>
    </row>
    <row r="62" spans="1:21" x14ac:dyDescent="0.25">
      <c r="U62" s="2"/>
    </row>
    <row r="63" spans="1:21" x14ac:dyDescent="0.25">
      <c r="U63" s="2"/>
    </row>
    <row r="64" spans="1:21" s="2" customFormat="1" ht="5.25" customHeight="1" x14ac:dyDescent="0.2"/>
    <row r="65" spans="1:21" x14ac:dyDescent="0.25">
      <c r="U65" s="2"/>
    </row>
    <row r="66" spans="1:21" x14ac:dyDescent="0.25">
      <c r="A66" s="14"/>
      <c r="B66" s="14" t="s">
        <v>151</v>
      </c>
      <c r="C66" s="14" t="s">
        <v>152</v>
      </c>
      <c r="D66" s="14" t="s">
        <v>23</v>
      </c>
      <c r="U66" s="2"/>
    </row>
    <row r="67" spans="1:21" hidden="1" outlineLevel="1" x14ac:dyDescent="0.25">
      <c r="A67" s="7" t="s">
        <v>17</v>
      </c>
      <c r="B67" s="37">
        <v>-8.6999999999999993</v>
      </c>
      <c r="C67" s="37">
        <v>-1.9</v>
      </c>
      <c r="D67" s="37">
        <v>96.747967479674799</v>
      </c>
      <c r="U67" s="2"/>
    </row>
    <row r="68" spans="1:21" hidden="1" outlineLevel="1" x14ac:dyDescent="0.25">
      <c r="A68" s="7" t="s">
        <v>18</v>
      </c>
      <c r="B68" s="37">
        <v>-21</v>
      </c>
      <c r="C68" s="37">
        <v>10.9</v>
      </c>
      <c r="D68" s="37">
        <v>74.100719424460422</v>
      </c>
      <c r="U68" s="2"/>
    </row>
    <row r="69" spans="1:21" hidden="1" outlineLevel="1" x14ac:dyDescent="0.25">
      <c r="A69" s="7" t="s">
        <v>19</v>
      </c>
      <c r="B69" s="37">
        <v>-31.2</v>
      </c>
      <c r="C69" s="37">
        <v>12</v>
      </c>
      <c r="D69" s="37">
        <v>63.895486935866984</v>
      </c>
      <c r="U69" s="2"/>
    </row>
    <row r="70" spans="1:21" hidden="1" outlineLevel="1" x14ac:dyDescent="0.25">
      <c r="A70" s="7" t="s">
        <v>20</v>
      </c>
      <c r="B70" s="37">
        <v>-34</v>
      </c>
      <c r="C70" s="37">
        <v>13.7</v>
      </c>
      <c r="D70" s="37">
        <v>60.280373831775705</v>
      </c>
      <c r="U70" s="2"/>
    </row>
    <row r="71" spans="1:21" collapsed="1" x14ac:dyDescent="0.25">
      <c r="A71" s="7" t="s">
        <v>96</v>
      </c>
      <c r="B71" s="13">
        <v>-11.5</v>
      </c>
      <c r="C71" s="13">
        <v>44.7</v>
      </c>
      <c r="D71" s="37">
        <v>63.6</v>
      </c>
      <c r="U71" s="2"/>
    </row>
    <row r="72" spans="1:21" hidden="1" outlineLevel="1" x14ac:dyDescent="0.25">
      <c r="A72" s="12">
        <v>2006</v>
      </c>
      <c r="B72" s="13">
        <v>-8.1999999999999993</v>
      </c>
      <c r="C72" s="13">
        <v>75.5</v>
      </c>
      <c r="D72" s="14">
        <v>54.4</v>
      </c>
      <c r="U72" s="2"/>
    </row>
    <row r="73" spans="1:21" hidden="1" outlineLevel="1" x14ac:dyDescent="0.25">
      <c r="A73" s="12">
        <v>2007</v>
      </c>
      <c r="B73" s="13">
        <v>-23.8</v>
      </c>
      <c r="C73" s="13">
        <v>71</v>
      </c>
      <c r="D73" s="14">
        <v>46.3</v>
      </c>
      <c r="U73" s="2"/>
    </row>
    <row r="74" spans="1:21" hidden="1" outlineLevel="1" x14ac:dyDescent="0.25">
      <c r="A74" s="12">
        <v>2008</v>
      </c>
      <c r="B74" s="13">
        <v>-25.3</v>
      </c>
      <c r="C74" s="13">
        <v>33</v>
      </c>
      <c r="D74" s="14">
        <v>58.4</v>
      </c>
      <c r="U74" s="2"/>
    </row>
    <row r="75" spans="1:21" hidden="1" outlineLevel="1" x14ac:dyDescent="0.25">
      <c r="A75" s="12">
        <v>2009</v>
      </c>
      <c r="B75" s="13">
        <v>-35.799999999999997</v>
      </c>
      <c r="C75" s="13">
        <v>-3.5</v>
      </c>
      <c r="D75" s="14">
        <v>69.099999999999994</v>
      </c>
      <c r="U75" s="2"/>
    </row>
    <row r="76" spans="1:21" collapsed="1" x14ac:dyDescent="0.25">
      <c r="A76" s="12">
        <v>2010</v>
      </c>
      <c r="B76" s="13">
        <v>-34.299999999999997</v>
      </c>
      <c r="C76" s="13">
        <v>-1.6</v>
      </c>
      <c r="D76" s="14">
        <v>69.5</v>
      </c>
      <c r="U76" s="2"/>
    </row>
    <row r="77" spans="1:21" x14ac:dyDescent="0.25">
      <c r="A77" s="12">
        <v>2012</v>
      </c>
      <c r="B77" s="13">
        <v>-27.9</v>
      </c>
      <c r="C77" s="13">
        <v>12.2</v>
      </c>
      <c r="D77" s="14">
        <v>66.8</v>
      </c>
      <c r="U77" s="2"/>
    </row>
    <row r="78" spans="1:21" x14ac:dyDescent="0.25">
      <c r="A78" s="12">
        <v>2013</v>
      </c>
      <c r="B78" s="13">
        <v>-21.2</v>
      </c>
      <c r="C78" s="13">
        <v>28.7</v>
      </c>
      <c r="D78" s="14">
        <v>63.6</v>
      </c>
      <c r="U78" s="2"/>
    </row>
    <row r="79" spans="1:21" x14ac:dyDescent="0.25">
      <c r="A79" s="28">
        <v>2014</v>
      </c>
      <c r="B79" s="34">
        <v>-38.6</v>
      </c>
      <c r="C79" s="34">
        <v>31.3</v>
      </c>
      <c r="D79" s="30">
        <v>48.7</v>
      </c>
      <c r="U79" s="2"/>
    </row>
    <row r="80" spans="1:21" x14ac:dyDescent="0.25">
      <c r="A80" s="28">
        <v>2015</v>
      </c>
      <c r="B80" s="34">
        <v>-38.9</v>
      </c>
      <c r="C80" s="34">
        <v>37.5</v>
      </c>
      <c r="D80" s="30">
        <v>46.2</v>
      </c>
      <c r="U80" s="2"/>
    </row>
    <row r="81" spans="1:21" x14ac:dyDescent="0.25">
      <c r="A81" s="28">
        <v>2016</v>
      </c>
      <c r="B81" s="34">
        <v>-34</v>
      </c>
      <c r="C81" s="34">
        <v>33</v>
      </c>
      <c r="D81" s="30">
        <v>51.6</v>
      </c>
      <c r="U81" s="2"/>
    </row>
    <row r="82" spans="1:21" x14ac:dyDescent="0.25">
      <c r="A82" s="28">
        <v>2017</v>
      </c>
      <c r="B82" s="34">
        <v>-39.1</v>
      </c>
      <c r="C82" s="34">
        <v>34</v>
      </c>
      <c r="D82" s="30">
        <v>47.2</v>
      </c>
      <c r="U82" s="2"/>
    </row>
    <row r="83" spans="1:21" x14ac:dyDescent="0.25">
      <c r="A83" s="28">
        <v>2018</v>
      </c>
      <c r="B83" s="34">
        <v>-36.6</v>
      </c>
      <c r="C83" s="34">
        <v>39.9</v>
      </c>
      <c r="D83" s="30">
        <v>47.1</v>
      </c>
      <c r="U83" s="2"/>
    </row>
    <row r="84" spans="1:21" x14ac:dyDescent="0.25">
      <c r="A84" s="28">
        <v>2019</v>
      </c>
      <c r="B84" s="34">
        <v>-39.9</v>
      </c>
      <c r="C84" s="34">
        <v>37.5</v>
      </c>
      <c r="D84" s="30">
        <v>45.5</v>
      </c>
      <c r="U84" s="2"/>
    </row>
    <row r="85" spans="1:21" x14ac:dyDescent="0.25">
      <c r="A85" s="28">
        <v>2020</v>
      </c>
      <c r="B85" s="34">
        <v>-50.1</v>
      </c>
      <c r="C85" s="34">
        <v>3.7</v>
      </c>
      <c r="D85" s="34">
        <v>50</v>
      </c>
      <c r="U85" s="2"/>
    </row>
    <row r="86" spans="1:21" x14ac:dyDescent="0.25">
      <c r="A86" s="28">
        <v>2021</v>
      </c>
      <c r="B86" s="34">
        <v>-50.1</v>
      </c>
      <c r="C86" s="34">
        <v>13.3</v>
      </c>
      <c r="D86" s="30">
        <v>45.8</v>
      </c>
      <c r="U86" s="2"/>
    </row>
    <row r="87" spans="1:21" x14ac:dyDescent="0.25">
      <c r="A87" s="28">
        <v>2022</v>
      </c>
      <c r="B87" s="66">
        <v>-51.7</v>
      </c>
      <c r="C87" s="29">
        <v>10.9</v>
      </c>
      <c r="D87" s="30">
        <v>45.3</v>
      </c>
      <c r="U87" s="2"/>
    </row>
    <row r="88" spans="1:21" x14ac:dyDescent="0.25">
      <c r="A88" s="28"/>
      <c r="B88" s="29"/>
      <c r="C88" s="29"/>
      <c r="D88" s="30"/>
      <c r="U88" s="2"/>
    </row>
    <row r="89" spans="1:21" x14ac:dyDescent="0.25">
      <c r="A89" s="28"/>
      <c r="B89" s="29"/>
      <c r="C89" s="29"/>
      <c r="D89" s="30"/>
      <c r="U89" s="2"/>
    </row>
    <row r="90" spans="1:21" x14ac:dyDescent="0.25">
      <c r="A90" s="28"/>
      <c r="B90" s="29"/>
      <c r="C90" s="29"/>
      <c r="D90" s="30"/>
      <c r="U90" s="2"/>
    </row>
    <row r="91" spans="1:21" x14ac:dyDescent="0.25">
      <c r="U91" s="2"/>
    </row>
    <row r="92" spans="1:21" x14ac:dyDescent="0.25">
      <c r="U92" s="2"/>
    </row>
    <row r="93" spans="1:21" x14ac:dyDescent="0.25">
      <c r="U93" s="2"/>
    </row>
    <row r="94" spans="1:21" x14ac:dyDescent="0.25">
      <c r="U94" s="2"/>
    </row>
    <row r="95" spans="1:21" x14ac:dyDescent="0.25">
      <c r="U95" s="2"/>
    </row>
    <row r="96" spans="1:21" x14ac:dyDescent="0.25">
      <c r="U96" s="2"/>
    </row>
    <row r="97" spans="1:21" x14ac:dyDescent="0.25">
      <c r="U97" s="2"/>
    </row>
    <row r="98" spans="1:21" s="2" customFormat="1" ht="5.25" customHeight="1" x14ac:dyDescent="0.2"/>
    <row r="99" spans="1:21" x14ac:dyDescent="0.25">
      <c r="U99" s="2"/>
    </row>
    <row r="100" spans="1:21" x14ac:dyDescent="0.25">
      <c r="B100" s="8" t="s">
        <v>27</v>
      </c>
      <c r="C100" s="8" t="s">
        <v>28</v>
      </c>
      <c r="D100" s="8" t="s">
        <v>29</v>
      </c>
      <c r="U100" s="2"/>
    </row>
    <row r="101" spans="1:21" x14ac:dyDescent="0.25">
      <c r="A101" s="8">
        <v>1995</v>
      </c>
      <c r="B101" s="18">
        <v>707</v>
      </c>
      <c r="C101" s="18">
        <v>343.06408626214335</v>
      </c>
      <c r="D101" s="18">
        <v>363.93421833409627</v>
      </c>
      <c r="U101" s="2"/>
    </row>
    <row r="102" spans="1:21" hidden="1" outlineLevel="1" x14ac:dyDescent="0.25">
      <c r="A102" s="8">
        <v>1996</v>
      </c>
      <c r="B102" s="18">
        <v>689</v>
      </c>
      <c r="C102" s="18">
        <v>328.48743370194472</v>
      </c>
      <c r="D102" s="18">
        <v>360.62249107359514</v>
      </c>
      <c r="U102" s="2"/>
    </row>
    <row r="103" spans="1:21" hidden="1" outlineLevel="1" x14ac:dyDescent="0.25">
      <c r="A103" s="8">
        <v>1997</v>
      </c>
      <c r="B103" s="18">
        <v>689</v>
      </c>
      <c r="C103" s="18">
        <v>328.125</v>
      </c>
      <c r="D103" s="18">
        <v>361.11111111111109</v>
      </c>
      <c r="U103" s="2"/>
    </row>
    <row r="104" spans="1:21" hidden="1" outlineLevel="1" x14ac:dyDescent="0.25">
      <c r="A104" s="8">
        <v>1998</v>
      </c>
      <c r="B104" s="18">
        <v>659</v>
      </c>
      <c r="C104" s="18">
        <v>303.61635882053713</v>
      </c>
      <c r="D104" s="18">
        <v>355.02929362030557</v>
      </c>
      <c r="U104" s="2"/>
    </row>
    <row r="105" spans="1:21" hidden="1" outlineLevel="1" x14ac:dyDescent="0.25">
      <c r="A105" s="8">
        <v>1999</v>
      </c>
      <c r="B105" s="18">
        <v>652</v>
      </c>
      <c r="C105" s="18">
        <v>297.64347826086959</v>
      </c>
      <c r="D105" s="18">
        <v>354.46956521739128</v>
      </c>
      <c r="U105" s="2"/>
    </row>
    <row r="106" spans="1:21" collapsed="1" x14ac:dyDescent="0.25">
      <c r="A106" s="8">
        <v>2000</v>
      </c>
      <c r="B106" s="18">
        <v>659</v>
      </c>
      <c r="C106" s="18">
        <v>282.75836403557742</v>
      </c>
      <c r="D106" s="18">
        <v>375.83268207361095</v>
      </c>
      <c r="U106" s="2"/>
    </row>
    <row r="107" spans="1:21" hidden="1" outlineLevel="1" x14ac:dyDescent="0.25">
      <c r="A107" s="8">
        <v>2001</v>
      </c>
      <c r="B107" s="18">
        <v>650</v>
      </c>
      <c r="C107" s="18">
        <v>270.91701080500087</v>
      </c>
      <c r="D107" s="18">
        <v>379.1555882408403</v>
      </c>
      <c r="U107" s="2"/>
    </row>
    <row r="108" spans="1:21" hidden="1" outlineLevel="1" x14ac:dyDescent="0.25">
      <c r="A108" s="8">
        <v>2002</v>
      </c>
      <c r="B108" s="18">
        <v>611</v>
      </c>
      <c r="C108" s="18">
        <v>257.03864734299515</v>
      </c>
      <c r="D108" s="18">
        <v>354.26731078904993</v>
      </c>
      <c r="U108" s="2"/>
    </row>
    <row r="109" spans="1:21" hidden="1" outlineLevel="1" x14ac:dyDescent="0.25">
      <c r="A109" s="8">
        <v>2003</v>
      </c>
      <c r="B109" s="18">
        <v>602</v>
      </c>
      <c r="C109" s="18">
        <v>249</v>
      </c>
      <c r="D109" s="18">
        <v>353</v>
      </c>
      <c r="U109" s="2"/>
    </row>
    <row r="110" spans="1:21" hidden="1" outlineLevel="1" x14ac:dyDescent="0.25">
      <c r="A110" s="8">
        <v>2004</v>
      </c>
      <c r="B110" s="18">
        <v>580</v>
      </c>
      <c r="C110" s="18">
        <v>239</v>
      </c>
      <c r="D110" s="18">
        <v>341</v>
      </c>
      <c r="U110" s="2"/>
    </row>
    <row r="111" spans="1:21" collapsed="1" x14ac:dyDescent="0.25">
      <c r="A111" s="8">
        <v>2005</v>
      </c>
      <c r="B111" s="8">
        <v>575</v>
      </c>
      <c r="C111" s="8">
        <v>236</v>
      </c>
      <c r="D111" s="8">
        <v>339</v>
      </c>
      <c r="U111" s="2"/>
    </row>
    <row r="112" spans="1:21" hidden="1" outlineLevel="1" x14ac:dyDescent="0.25">
      <c r="A112" s="8">
        <v>2006</v>
      </c>
      <c r="B112" s="8">
        <v>555</v>
      </c>
      <c r="C112" s="8">
        <v>230</v>
      </c>
      <c r="D112" s="8">
        <v>325</v>
      </c>
      <c r="U112" s="2"/>
    </row>
    <row r="113" spans="1:21" hidden="1" outlineLevel="1" x14ac:dyDescent="0.25">
      <c r="A113" s="8">
        <v>2007</v>
      </c>
      <c r="B113" s="8">
        <v>553</v>
      </c>
      <c r="C113" s="8">
        <v>229</v>
      </c>
      <c r="D113" s="8">
        <v>324</v>
      </c>
      <c r="U113" s="2"/>
    </row>
    <row r="114" spans="1:21" hidden="1" outlineLevel="1" x14ac:dyDescent="0.25">
      <c r="A114" s="8">
        <v>2008</v>
      </c>
      <c r="B114" s="8">
        <v>545</v>
      </c>
      <c r="C114" s="8">
        <v>231</v>
      </c>
      <c r="D114" s="8">
        <v>314</v>
      </c>
      <c r="U114" s="2"/>
    </row>
    <row r="115" spans="1:21" hidden="1" outlineLevel="1" x14ac:dyDescent="0.25">
      <c r="A115" s="8">
        <v>2009</v>
      </c>
      <c r="B115" s="8">
        <v>549</v>
      </c>
      <c r="C115" s="8">
        <v>231</v>
      </c>
      <c r="D115" s="8">
        <v>318</v>
      </c>
      <c r="U115" s="2"/>
    </row>
    <row r="116" spans="1:21" collapsed="1" x14ac:dyDescent="0.25">
      <c r="A116" s="8">
        <v>2010</v>
      </c>
      <c r="B116" s="8">
        <v>599</v>
      </c>
      <c r="C116" s="8">
        <v>246</v>
      </c>
      <c r="D116" s="8">
        <v>353</v>
      </c>
      <c r="U116" s="2"/>
    </row>
    <row r="117" spans="1:21" hidden="1" outlineLevel="1" x14ac:dyDescent="0.25">
      <c r="A117" s="8">
        <v>2011</v>
      </c>
      <c r="B117" s="8">
        <v>617</v>
      </c>
      <c r="C117" s="8">
        <v>250</v>
      </c>
      <c r="D117" s="8">
        <v>367</v>
      </c>
      <c r="U117" s="2"/>
    </row>
    <row r="118" spans="1:21" hidden="1" outlineLevel="1" x14ac:dyDescent="0.25">
      <c r="A118" s="8">
        <v>2012</v>
      </c>
      <c r="B118" s="8">
        <v>640</v>
      </c>
      <c r="C118" s="8">
        <v>259</v>
      </c>
      <c r="D118" s="8">
        <v>381</v>
      </c>
      <c r="U118" s="2"/>
    </row>
    <row r="119" spans="1:21" hidden="1" outlineLevel="1" x14ac:dyDescent="0.25">
      <c r="A119" s="8">
        <v>2013</v>
      </c>
      <c r="B119" s="8">
        <v>660</v>
      </c>
      <c r="C119" s="8">
        <v>267</v>
      </c>
      <c r="D119" s="8">
        <v>393</v>
      </c>
      <c r="U119" s="2"/>
    </row>
    <row r="120" spans="1:21" hidden="1" outlineLevel="1" x14ac:dyDescent="0.25">
      <c r="A120" s="8">
        <v>2014</v>
      </c>
      <c r="B120" s="8">
        <v>679</v>
      </c>
      <c r="C120" s="8">
        <v>276</v>
      </c>
      <c r="D120" s="8">
        <v>403</v>
      </c>
      <c r="U120" s="2"/>
    </row>
    <row r="121" spans="1:21" collapsed="1" x14ac:dyDescent="0.25">
      <c r="A121" s="8">
        <v>2015</v>
      </c>
      <c r="B121" s="8">
        <f>C121+D121</f>
        <v>694</v>
      </c>
      <c r="C121" s="8">
        <v>281</v>
      </c>
      <c r="D121" s="8">
        <v>413</v>
      </c>
      <c r="U121" s="2"/>
    </row>
    <row r="122" spans="1:21" x14ac:dyDescent="0.25">
      <c r="A122" s="8">
        <v>2016</v>
      </c>
      <c r="B122" s="8">
        <v>680</v>
      </c>
      <c r="C122" s="8">
        <v>287</v>
      </c>
      <c r="D122" s="8">
        <v>393</v>
      </c>
      <c r="U122" s="2"/>
    </row>
    <row r="123" spans="1:21" x14ac:dyDescent="0.25">
      <c r="A123" s="8">
        <v>2017</v>
      </c>
      <c r="B123" s="8">
        <v>686</v>
      </c>
      <c r="C123" s="8">
        <v>289</v>
      </c>
      <c r="D123" s="8">
        <v>397</v>
      </c>
      <c r="U123" s="2"/>
    </row>
    <row r="124" spans="1:21" x14ac:dyDescent="0.25">
      <c r="A124" s="8">
        <v>2018</v>
      </c>
      <c r="B124" s="8">
        <v>690</v>
      </c>
      <c r="C124" s="8">
        <v>291</v>
      </c>
      <c r="D124" s="8">
        <v>399</v>
      </c>
      <c r="U124" s="2"/>
    </row>
    <row r="125" spans="1:21" x14ac:dyDescent="0.25">
      <c r="A125" s="8">
        <v>2019</v>
      </c>
      <c r="B125" s="8">
        <v>699</v>
      </c>
      <c r="C125" s="8">
        <v>294</v>
      </c>
      <c r="D125" s="8">
        <v>405</v>
      </c>
      <c r="U125" s="2"/>
    </row>
    <row r="126" spans="1:21" x14ac:dyDescent="0.25">
      <c r="A126" s="8">
        <v>2020</v>
      </c>
      <c r="B126" s="8">
        <v>665</v>
      </c>
      <c r="C126" s="8">
        <v>284</v>
      </c>
      <c r="D126" s="8">
        <v>381</v>
      </c>
      <c r="U126" s="2"/>
    </row>
    <row r="127" spans="1:21" x14ac:dyDescent="0.25">
      <c r="A127" s="8">
        <v>2021</v>
      </c>
      <c r="B127" s="8">
        <v>662</v>
      </c>
      <c r="C127" s="8">
        <v>283</v>
      </c>
      <c r="D127" s="8">
        <v>379</v>
      </c>
      <c r="U127" s="2"/>
    </row>
    <row r="128" spans="1:21" x14ac:dyDescent="0.25">
      <c r="A128" s="8">
        <v>2022</v>
      </c>
      <c r="B128" s="8">
        <v>662</v>
      </c>
      <c r="C128" s="8">
        <v>282</v>
      </c>
      <c r="D128" s="8">
        <v>380</v>
      </c>
      <c r="U128" s="2"/>
    </row>
    <row r="129" spans="1:21" x14ac:dyDescent="0.25">
      <c r="U129" s="2"/>
    </row>
    <row r="130" spans="1:21" x14ac:dyDescent="0.25">
      <c r="U130" s="2"/>
    </row>
    <row r="131" spans="1:21" x14ac:dyDescent="0.25">
      <c r="U131" s="2"/>
    </row>
    <row r="132" spans="1:21" x14ac:dyDescent="0.25">
      <c r="U132" s="2"/>
    </row>
    <row r="133" spans="1:21" x14ac:dyDescent="0.25">
      <c r="U133" s="2"/>
    </row>
    <row r="134" spans="1:21" x14ac:dyDescent="0.25">
      <c r="U134" s="2"/>
    </row>
    <row r="135" spans="1:21" x14ac:dyDescent="0.25">
      <c r="U135" s="2"/>
    </row>
    <row r="136" spans="1:21" x14ac:dyDescent="0.25">
      <c r="U136" s="2"/>
    </row>
    <row r="137" spans="1:21" x14ac:dyDescent="0.25">
      <c r="U137" s="2"/>
    </row>
    <row r="138" spans="1:21" x14ac:dyDescent="0.25">
      <c r="U138" s="2"/>
    </row>
    <row r="139" spans="1:21" s="2" customFormat="1" ht="5.25" customHeight="1" x14ac:dyDescent="0.2"/>
    <row r="140" spans="1:21" x14ac:dyDescent="0.25">
      <c r="U140" s="2"/>
    </row>
    <row r="141" spans="1:21" x14ac:dyDescent="0.25">
      <c r="A141" s="38" t="s">
        <v>24</v>
      </c>
      <c r="B141" s="39" t="s">
        <v>25</v>
      </c>
      <c r="C141" s="38" t="s">
        <v>26</v>
      </c>
      <c r="D141" s="39"/>
      <c r="E141" s="38"/>
      <c r="U141" s="2"/>
    </row>
    <row r="142" spans="1:21" x14ac:dyDescent="0.25">
      <c r="A142" s="40" t="s">
        <v>123</v>
      </c>
      <c r="B142" s="41">
        <v>53</v>
      </c>
      <c r="C142" s="41">
        <v>47</v>
      </c>
      <c r="D142" s="18"/>
      <c r="E142" s="18"/>
      <c r="U142" s="2"/>
    </row>
    <row r="143" spans="1:21" x14ac:dyDescent="0.25">
      <c r="A143" s="14" t="s">
        <v>124</v>
      </c>
      <c r="B143" s="41">
        <v>53</v>
      </c>
      <c r="C143" s="41">
        <v>47</v>
      </c>
      <c r="D143" s="18"/>
      <c r="E143" s="18"/>
      <c r="U143" s="2"/>
    </row>
    <row r="144" spans="1:21" x14ac:dyDescent="0.25">
      <c r="A144" s="42" t="s">
        <v>125</v>
      </c>
      <c r="B144" s="41">
        <v>51.1</v>
      </c>
      <c r="C144" s="41">
        <v>48.9</v>
      </c>
      <c r="D144" s="18"/>
      <c r="E144" s="18"/>
      <c r="U144" s="2"/>
    </row>
    <row r="145" spans="1:21" x14ac:dyDescent="0.25">
      <c r="A145" s="14" t="s">
        <v>126</v>
      </c>
      <c r="B145" s="41">
        <v>51.3</v>
      </c>
      <c r="C145" s="41">
        <v>48.7</v>
      </c>
      <c r="D145" s="18"/>
      <c r="E145" s="18"/>
      <c r="U145" s="2"/>
    </row>
    <row r="146" spans="1:21" x14ac:dyDescent="0.25">
      <c r="A146" s="14" t="s">
        <v>127</v>
      </c>
      <c r="B146" s="41">
        <v>53</v>
      </c>
      <c r="C146" s="41">
        <v>47</v>
      </c>
      <c r="D146" s="18"/>
      <c r="E146" s="18"/>
      <c r="U146" s="2"/>
    </row>
    <row r="147" spans="1:21" x14ac:dyDescent="0.25">
      <c r="A147" s="14" t="s">
        <v>128</v>
      </c>
      <c r="B147" s="41">
        <v>50</v>
      </c>
      <c r="C147" s="41">
        <v>50</v>
      </c>
      <c r="D147" s="18"/>
      <c r="E147" s="18"/>
      <c r="U147" s="2"/>
    </row>
    <row r="148" spans="1:21" x14ac:dyDescent="0.25">
      <c r="A148" s="14" t="s">
        <v>129</v>
      </c>
      <c r="B148" s="41">
        <v>49</v>
      </c>
      <c r="C148" s="41">
        <v>51</v>
      </c>
      <c r="D148" s="18"/>
      <c r="E148" s="18"/>
      <c r="U148" s="2"/>
    </row>
    <row r="149" spans="1:21" x14ac:dyDescent="0.25">
      <c r="A149" s="14" t="s">
        <v>130</v>
      </c>
      <c r="B149" s="41">
        <v>49</v>
      </c>
      <c r="C149" s="41">
        <v>51</v>
      </c>
      <c r="D149" s="18"/>
      <c r="E149" s="18"/>
      <c r="U149" s="2"/>
    </row>
    <row r="150" spans="1:21" x14ac:dyDescent="0.25">
      <c r="A150" s="14" t="s">
        <v>131</v>
      </c>
      <c r="B150" s="41">
        <v>47</v>
      </c>
      <c r="C150" s="41">
        <v>53</v>
      </c>
      <c r="D150" s="18"/>
      <c r="E150" s="18"/>
      <c r="U150" s="2"/>
    </row>
    <row r="151" spans="1:21" x14ac:dyDescent="0.25">
      <c r="A151" s="14" t="s">
        <v>132</v>
      </c>
      <c r="B151" s="41">
        <v>47</v>
      </c>
      <c r="C151" s="41">
        <v>53</v>
      </c>
      <c r="D151" s="18"/>
      <c r="E151" s="18"/>
    </row>
    <row r="152" spans="1:21" x14ac:dyDescent="0.25">
      <c r="A152" s="14" t="s">
        <v>133</v>
      </c>
      <c r="B152" s="41">
        <v>45</v>
      </c>
      <c r="C152" s="41">
        <v>55</v>
      </c>
      <c r="D152" s="18"/>
      <c r="E152" s="18"/>
    </row>
    <row r="153" spans="1:21" x14ac:dyDescent="0.25">
      <c r="A153" s="14" t="s">
        <v>134</v>
      </c>
      <c r="B153" s="41">
        <v>44</v>
      </c>
      <c r="C153" s="41">
        <v>56</v>
      </c>
      <c r="D153" s="18"/>
      <c r="E153" s="18"/>
    </row>
    <row r="154" spans="1:21" x14ac:dyDescent="0.25">
      <c r="A154" s="14" t="s">
        <v>135</v>
      </c>
      <c r="B154" s="41">
        <v>41</v>
      </c>
      <c r="C154" s="41">
        <v>59</v>
      </c>
      <c r="D154" s="18"/>
      <c r="E154" s="18"/>
    </row>
    <row r="155" spans="1:21" x14ac:dyDescent="0.25">
      <c r="A155" s="14" t="s">
        <v>136</v>
      </c>
      <c r="B155" s="41">
        <v>38</v>
      </c>
      <c r="C155" s="41">
        <v>62</v>
      </c>
      <c r="D155" s="18"/>
      <c r="E155" s="18"/>
    </row>
    <row r="156" spans="1:21" x14ac:dyDescent="0.25">
      <c r="A156" s="14" t="s">
        <v>137</v>
      </c>
      <c r="B156" s="41">
        <v>27</v>
      </c>
      <c r="C156" s="41">
        <v>73</v>
      </c>
      <c r="D156" s="18"/>
      <c r="E156" s="18"/>
    </row>
    <row r="169" spans="1:21" s="2" customFormat="1" ht="5.25" customHeight="1" x14ac:dyDescent="0.25">
      <c r="U169" s="3"/>
    </row>
    <row r="170" spans="1:21" s="31" customFormat="1" ht="12.75" customHeight="1" x14ac:dyDescent="0.25">
      <c r="U170" s="3"/>
    </row>
    <row r="171" spans="1:21" s="31" customFormat="1" ht="12.75" customHeight="1" x14ac:dyDescent="0.25">
      <c r="B171" s="35" t="s">
        <v>149</v>
      </c>
      <c r="U171" s="3"/>
    </row>
    <row r="172" spans="1:21" s="31" customFormat="1" ht="12.75" customHeight="1" x14ac:dyDescent="0.25">
      <c r="A172" s="8" t="s">
        <v>3</v>
      </c>
      <c r="B172" s="62">
        <v>42.9</v>
      </c>
      <c r="U172" s="3"/>
    </row>
    <row r="173" spans="1:21" s="31" customFormat="1" ht="12.75" customHeight="1" x14ac:dyDescent="0.25">
      <c r="A173" s="8" t="s">
        <v>4</v>
      </c>
      <c r="B173" s="63">
        <v>43.1</v>
      </c>
      <c r="U173" s="3"/>
    </row>
    <row r="174" spans="1:21" s="31" customFormat="1" ht="12.75" customHeight="1" x14ac:dyDescent="0.25">
      <c r="A174" s="8" t="s">
        <v>5</v>
      </c>
      <c r="B174" s="64">
        <v>45</v>
      </c>
      <c r="U174" s="3"/>
    </row>
    <row r="175" spans="1:21" s="31" customFormat="1" ht="12.75" customHeight="1" x14ac:dyDescent="0.25">
      <c r="A175" s="8" t="s">
        <v>6</v>
      </c>
      <c r="B175" s="64">
        <v>41.2</v>
      </c>
      <c r="U175" s="3"/>
    </row>
    <row r="176" spans="1:21" s="31" customFormat="1" ht="12.75" customHeight="1" x14ac:dyDescent="0.25">
      <c r="A176" s="8" t="s">
        <v>146</v>
      </c>
      <c r="B176" s="65">
        <v>42.6</v>
      </c>
      <c r="U176" s="3"/>
    </row>
    <row r="177" spans="1:21" s="31" customFormat="1" ht="12.75" customHeight="1" x14ac:dyDescent="0.25">
      <c r="A177" s="8" t="s">
        <v>7</v>
      </c>
      <c r="B177" s="63">
        <v>44.3</v>
      </c>
      <c r="U177" s="3"/>
    </row>
    <row r="178" spans="1:21" s="31" customFormat="1" ht="12.75" customHeight="1" x14ac:dyDescent="0.25">
      <c r="A178" s="8" t="s">
        <v>8</v>
      </c>
      <c r="B178" s="64">
        <v>42.5</v>
      </c>
      <c r="U178" s="3"/>
    </row>
    <row r="179" spans="1:21" s="31" customFormat="1" ht="12.75" customHeight="1" x14ac:dyDescent="0.25">
      <c r="A179" s="8" t="s">
        <v>9</v>
      </c>
      <c r="B179" s="64">
        <v>44.1</v>
      </c>
      <c r="U179" s="3"/>
    </row>
    <row r="180" spans="1:21" s="31" customFormat="1" ht="12.75" customHeight="1" x14ac:dyDescent="0.25">
      <c r="A180" s="8" t="s">
        <v>147</v>
      </c>
      <c r="B180" s="64">
        <v>42.2</v>
      </c>
      <c r="U180" s="3"/>
    </row>
    <row r="181" spans="1:21" s="31" customFormat="1" ht="12.75" customHeight="1" x14ac:dyDescent="0.25">
      <c r="A181" s="8" t="s">
        <v>10</v>
      </c>
      <c r="B181" s="64">
        <v>44.5</v>
      </c>
      <c r="U181" s="3"/>
    </row>
    <row r="182" spans="1:21" s="31" customFormat="1" ht="12.75" customHeight="1" x14ac:dyDescent="0.25">
      <c r="U182" s="3"/>
    </row>
    <row r="183" spans="1:21" s="31" customFormat="1" ht="12.75" customHeight="1" x14ac:dyDescent="0.25">
      <c r="U183" s="3"/>
    </row>
    <row r="184" spans="1:21" s="31" customFormat="1" ht="12.75" customHeight="1" x14ac:dyDescent="0.25">
      <c r="U184" s="3"/>
    </row>
    <row r="185" spans="1:21" s="31" customFormat="1" ht="12.75" customHeight="1" x14ac:dyDescent="0.25">
      <c r="U185" s="3"/>
    </row>
    <row r="186" spans="1:21" s="31" customFormat="1" ht="12.75" customHeight="1" x14ac:dyDescent="0.25">
      <c r="U186" s="3"/>
    </row>
    <row r="187" spans="1:21" s="31" customFormat="1" ht="12.75" customHeight="1" x14ac:dyDescent="0.25">
      <c r="U187" s="3"/>
    </row>
    <row r="188" spans="1:21" s="31" customFormat="1" ht="12.75" customHeight="1" x14ac:dyDescent="0.25">
      <c r="U188" s="3"/>
    </row>
    <row r="189" spans="1:21" s="31" customFormat="1" ht="12.75" customHeight="1" x14ac:dyDescent="0.25">
      <c r="U189" s="3"/>
    </row>
    <row r="190" spans="1:21" s="31" customFormat="1" ht="12.75" customHeight="1" x14ac:dyDescent="0.25">
      <c r="U190" s="3"/>
    </row>
    <row r="191" spans="1:21" s="31" customFormat="1" ht="12.75" customHeight="1" x14ac:dyDescent="0.25">
      <c r="U191" s="3"/>
    </row>
    <row r="192" spans="1:21" s="31" customFormat="1" ht="12.75" customHeight="1" x14ac:dyDescent="0.25">
      <c r="U192" s="3"/>
    </row>
    <row r="193" spans="1:21" s="31" customFormat="1" ht="12.75" customHeight="1" x14ac:dyDescent="0.25">
      <c r="U193" s="3"/>
    </row>
    <row r="194" spans="1:21" s="31" customFormat="1" ht="12.75" customHeight="1" x14ac:dyDescent="0.25">
      <c r="U194" s="3"/>
    </row>
    <row r="195" spans="1:21" s="31" customFormat="1" ht="12.75" customHeight="1" x14ac:dyDescent="0.25">
      <c r="U195" s="3"/>
    </row>
    <row r="196" spans="1:21" s="31" customFormat="1" ht="12.75" customHeight="1" x14ac:dyDescent="0.25">
      <c r="U196" s="3"/>
    </row>
    <row r="197" spans="1:21" s="2" customFormat="1" ht="5.25" customHeight="1" x14ac:dyDescent="0.2"/>
    <row r="199" spans="1:21" x14ac:dyDescent="0.25">
      <c r="B199" s="4" t="s">
        <v>27</v>
      </c>
      <c r="C199" s="4" t="s">
        <v>28</v>
      </c>
      <c r="D199" s="4" t="s">
        <v>29</v>
      </c>
    </row>
    <row r="200" spans="1:21" x14ac:dyDescent="0.25">
      <c r="A200" s="8" t="s">
        <v>3</v>
      </c>
      <c r="B200" s="67">
        <v>622</v>
      </c>
      <c r="C200" s="67">
        <v>259</v>
      </c>
      <c r="D200" s="67">
        <v>363</v>
      </c>
    </row>
    <row r="201" spans="1:21" x14ac:dyDescent="0.25">
      <c r="A201" s="8" t="s">
        <v>4</v>
      </c>
      <c r="B201" s="67">
        <v>611</v>
      </c>
      <c r="C201" s="68">
        <v>244</v>
      </c>
      <c r="D201" s="68">
        <v>367</v>
      </c>
    </row>
    <row r="202" spans="1:21" x14ac:dyDescent="0.25">
      <c r="A202" s="8" t="s">
        <v>5</v>
      </c>
      <c r="B202" s="67">
        <v>665</v>
      </c>
      <c r="C202" s="69">
        <v>243</v>
      </c>
      <c r="D202" s="69">
        <v>422</v>
      </c>
    </row>
    <row r="203" spans="1:21" x14ac:dyDescent="0.25">
      <c r="A203" s="8" t="s">
        <v>6</v>
      </c>
      <c r="B203" s="67">
        <v>644</v>
      </c>
      <c r="C203" s="69">
        <v>300</v>
      </c>
      <c r="D203" s="69">
        <v>344</v>
      </c>
    </row>
    <row r="204" spans="1:21" x14ac:dyDescent="0.25">
      <c r="A204" s="8" t="s">
        <v>146</v>
      </c>
      <c r="B204" s="67">
        <v>627</v>
      </c>
      <c r="C204" s="68">
        <v>263</v>
      </c>
      <c r="D204" s="68">
        <v>364</v>
      </c>
    </row>
    <row r="205" spans="1:21" x14ac:dyDescent="0.25">
      <c r="A205" s="8" t="s">
        <v>7</v>
      </c>
      <c r="B205" s="67">
        <v>648</v>
      </c>
      <c r="C205" s="69">
        <v>249</v>
      </c>
      <c r="D205" s="69">
        <v>399</v>
      </c>
    </row>
    <row r="206" spans="1:21" x14ac:dyDescent="0.25">
      <c r="A206" s="8" t="s">
        <v>8</v>
      </c>
      <c r="B206" s="67">
        <v>662</v>
      </c>
      <c r="C206" s="69">
        <v>282</v>
      </c>
      <c r="D206" s="69">
        <v>380</v>
      </c>
    </row>
    <row r="207" spans="1:21" x14ac:dyDescent="0.25">
      <c r="A207" s="8" t="s">
        <v>9</v>
      </c>
      <c r="B207" s="67">
        <v>659</v>
      </c>
      <c r="C207" s="69">
        <v>252</v>
      </c>
      <c r="D207" s="69">
        <v>407</v>
      </c>
    </row>
    <row r="208" spans="1:21" x14ac:dyDescent="0.25">
      <c r="A208" s="8" t="s">
        <v>147</v>
      </c>
      <c r="B208" s="67">
        <v>693</v>
      </c>
      <c r="C208" s="69">
        <v>303</v>
      </c>
      <c r="D208" s="69">
        <v>390</v>
      </c>
    </row>
    <row r="209" spans="1:4" x14ac:dyDescent="0.25">
      <c r="A209" s="8" t="s">
        <v>10</v>
      </c>
      <c r="B209" s="67">
        <v>681</v>
      </c>
      <c r="C209" s="69">
        <v>253</v>
      </c>
      <c r="D209" s="69">
        <v>428</v>
      </c>
    </row>
    <row r="210" spans="1:4" x14ac:dyDescent="0.25">
      <c r="B210" s="43"/>
      <c r="C210" s="43"/>
      <c r="D210" s="43"/>
    </row>
    <row r="224" spans="1:4" s="2" customFormat="1" ht="5.25" customHeight="1" x14ac:dyDescent="0.2"/>
    <row r="226" spans="1:4" x14ac:dyDescent="0.25">
      <c r="B226" s="8" t="s">
        <v>31</v>
      </c>
      <c r="C226" s="8" t="s">
        <v>32</v>
      </c>
      <c r="D226" s="8" t="s">
        <v>33</v>
      </c>
    </row>
    <row r="227" spans="1:4" x14ac:dyDescent="0.25">
      <c r="A227" s="8">
        <v>1995</v>
      </c>
      <c r="B227" s="8">
        <v>401</v>
      </c>
      <c r="C227" s="8">
        <v>573</v>
      </c>
      <c r="D227" s="8">
        <v>235</v>
      </c>
    </row>
    <row r="228" spans="1:4" hidden="1" outlineLevel="2" x14ac:dyDescent="0.25">
      <c r="A228" s="8">
        <v>1998</v>
      </c>
      <c r="B228" s="8">
        <v>346</v>
      </c>
      <c r="C228" s="8">
        <v>386</v>
      </c>
      <c r="D228" s="8">
        <v>265</v>
      </c>
    </row>
    <row r="229" spans="1:4" hidden="1" outlineLevel="1" x14ac:dyDescent="0.25">
      <c r="A229" s="8">
        <v>1999</v>
      </c>
      <c r="B229" s="8">
        <v>352</v>
      </c>
      <c r="C229" s="8">
        <v>425</v>
      </c>
      <c r="D229" s="8">
        <v>329</v>
      </c>
    </row>
    <row r="230" spans="1:4" collapsed="1" x14ac:dyDescent="0.25">
      <c r="A230" s="8">
        <v>2000</v>
      </c>
      <c r="B230" s="8">
        <v>376</v>
      </c>
      <c r="C230" s="8">
        <v>489</v>
      </c>
      <c r="D230" s="8">
        <v>351</v>
      </c>
    </row>
    <row r="231" spans="1:4" hidden="1" outlineLevel="1" x14ac:dyDescent="0.25">
      <c r="A231" s="8">
        <v>2001</v>
      </c>
      <c r="B231" s="8">
        <v>369</v>
      </c>
      <c r="C231" s="8">
        <v>399</v>
      </c>
      <c r="D231" s="8">
        <v>321</v>
      </c>
    </row>
    <row r="232" spans="1:4" hidden="1" outlineLevel="1" x14ac:dyDescent="0.25">
      <c r="A232" s="8">
        <v>2002</v>
      </c>
      <c r="B232" s="8">
        <v>417</v>
      </c>
      <c r="C232" s="8">
        <v>460</v>
      </c>
      <c r="D232" s="8">
        <v>360</v>
      </c>
    </row>
    <row r="233" spans="1:4" hidden="1" outlineLevel="1" x14ac:dyDescent="0.25">
      <c r="A233" s="8">
        <v>2003</v>
      </c>
      <c r="B233" s="8">
        <v>421</v>
      </c>
      <c r="C233" s="8">
        <v>420</v>
      </c>
      <c r="D233" s="8">
        <v>392</v>
      </c>
    </row>
    <row r="234" spans="1:4" hidden="1" outlineLevel="1" x14ac:dyDescent="0.25">
      <c r="A234" s="8">
        <v>2004</v>
      </c>
      <c r="B234" s="8">
        <v>428</v>
      </c>
      <c r="C234" s="8">
        <v>442</v>
      </c>
      <c r="D234" s="8">
        <v>422</v>
      </c>
    </row>
    <row r="235" spans="1:4" collapsed="1" x14ac:dyDescent="0.25">
      <c r="A235" s="44">
        <v>2005</v>
      </c>
      <c r="B235" s="8">
        <v>544</v>
      </c>
      <c r="C235" s="8">
        <v>511</v>
      </c>
      <c r="D235" s="8">
        <v>443</v>
      </c>
    </row>
    <row r="236" spans="1:4" hidden="1" outlineLevel="1" x14ac:dyDescent="0.25">
      <c r="A236" s="8">
        <v>2006</v>
      </c>
      <c r="B236" s="8">
        <v>660</v>
      </c>
      <c r="C236" s="8">
        <v>474</v>
      </c>
      <c r="D236" s="8">
        <v>386</v>
      </c>
    </row>
    <row r="237" spans="1:4" hidden="1" outlineLevel="1" x14ac:dyDescent="0.25">
      <c r="A237" s="8">
        <v>2007</v>
      </c>
      <c r="B237" s="8">
        <v>643</v>
      </c>
      <c r="C237" s="8">
        <v>477</v>
      </c>
      <c r="D237" s="8">
        <v>386</v>
      </c>
    </row>
    <row r="238" spans="1:4" hidden="1" outlineLevel="1" x14ac:dyDescent="0.25">
      <c r="A238" s="8">
        <v>2008</v>
      </c>
      <c r="B238" s="8">
        <v>500</v>
      </c>
      <c r="C238" s="8">
        <v>531</v>
      </c>
      <c r="D238" s="8">
        <v>416</v>
      </c>
    </row>
    <row r="239" spans="1:4" hidden="1" outlineLevel="1" x14ac:dyDescent="0.25">
      <c r="A239" s="8">
        <v>2009</v>
      </c>
      <c r="B239" s="8">
        <v>363</v>
      </c>
      <c r="C239" s="8">
        <v>441</v>
      </c>
      <c r="D239" s="8">
        <v>396</v>
      </c>
    </row>
    <row r="240" spans="1:4" collapsed="1" x14ac:dyDescent="0.25">
      <c r="A240" s="8">
        <v>2010</v>
      </c>
      <c r="B240" s="8">
        <v>370</v>
      </c>
      <c r="C240" s="8">
        <v>380</v>
      </c>
      <c r="D240" s="8">
        <v>336</v>
      </c>
    </row>
    <row r="241" spans="1:4" hidden="1" outlineLevel="1" x14ac:dyDescent="0.25">
      <c r="A241" s="8">
        <v>2011</v>
      </c>
      <c r="B241" s="8">
        <v>435</v>
      </c>
      <c r="C241" s="8">
        <v>393</v>
      </c>
      <c r="D241" s="8">
        <v>326</v>
      </c>
    </row>
    <row r="242" spans="1:4" hidden="1" outlineLevel="1" x14ac:dyDescent="0.25">
      <c r="A242" s="8">
        <v>2012</v>
      </c>
      <c r="B242" s="8">
        <v>422</v>
      </c>
      <c r="C242" s="8">
        <v>390</v>
      </c>
      <c r="D242" s="8">
        <v>325</v>
      </c>
    </row>
    <row r="243" spans="1:4" hidden="1" outlineLevel="1" x14ac:dyDescent="0.25">
      <c r="A243" s="8">
        <v>2013</v>
      </c>
      <c r="B243" s="8">
        <v>484</v>
      </c>
      <c r="C243" s="8">
        <v>390</v>
      </c>
      <c r="D243" s="8">
        <v>353</v>
      </c>
    </row>
    <row r="244" spans="1:4" hidden="1" outlineLevel="1" x14ac:dyDescent="0.25">
      <c r="A244" s="8">
        <v>2014</v>
      </c>
      <c r="B244" s="8">
        <v>493</v>
      </c>
      <c r="C244" s="8">
        <v>449</v>
      </c>
      <c r="D244" s="8">
        <v>384</v>
      </c>
    </row>
    <row r="245" spans="1:4" collapsed="1" x14ac:dyDescent="0.25">
      <c r="A245" s="8">
        <v>2015</v>
      </c>
      <c r="B245" s="8">
        <v>517</v>
      </c>
      <c r="C245" s="8">
        <v>451</v>
      </c>
      <c r="D245" s="8">
        <v>387</v>
      </c>
    </row>
    <row r="246" spans="1:4" x14ac:dyDescent="0.25">
      <c r="A246" s="8">
        <v>2016</v>
      </c>
      <c r="B246" s="8">
        <v>500</v>
      </c>
      <c r="C246" s="8">
        <v>478</v>
      </c>
      <c r="D246" s="8">
        <v>358</v>
      </c>
    </row>
    <row r="247" spans="1:4" x14ac:dyDescent="0.25">
      <c r="A247" s="8">
        <v>2017</v>
      </c>
      <c r="B247" s="8">
        <v>504</v>
      </c>
      <c r="C247" s="8">
        <v>461</v>
      </c>
      <c r="D247" s="8">
        <v>347</v>
      </c>
    </row>
    <row r="248" spans="1:4" x14ac:dyDescent="0.25">
      <c r="A248" s="8">
        <v>2018</v>
      </c>
      <c r="B248" s="8">
        <v>526</v>
      </c>
      <c r="C248" s="8">
        <v>422</v>
      </c>
      <c r="D248" s="8">
        <v>347</v>
      </c>
    </row>
    <row r="249" spans="1:4" x14ac:dyDescent="0.25">
      <c r="A249" s="8">
        <v>2019</v>
      </c>
      <c r="B249" s="8">
        <v>517</v>
      </c>
      <c r="C249" s="8">
        <v>501</v>
      </c>
      <c r="D249" s="8">
        <v>306</v>
      </c>
    </row>
    <row r="250" spans="1:4" x14ac:dyDescent="0.25">
      <c r="A250" s="8">
        <v>2020</v>
      </c>
      <c r="B250" s="8">
        <v>390</v>
      </c>
      <c r="C250" s="8">
        <v>379</v>
      </c>
      <c r="D250" s="8">
        <v>298</v>
      </c>
    </row>
    <row r="251" spans="1:4" x14ac:dyDescent="0.25">
      <c r="A251" s="8">
        <v>2021</v>
      </c>
      <c r="B251" s="8">
        <v>426</v>
      </c>
      <c r="C251" s="8">
        <v>427</v>
      </c>
      <c r="D251" s="8">
        <v>285</v>
      </c>
    </row>
    <row r="252" spans="1:4" x14ac:dyDescent="0.25">
      <c r="A252" s="8">
        <v>2022</v>
      </c>
      <c r="B252" s="8">
        <v>417</v>
      </c>
      <c r="C252" s="8">
        <v>377</v>
      </c>
      <c r="D252" s="8">
        <v>233</v>
      </c>
    </row>
    <row r="263" spans="1:4" s="2" customFormat="1" ht="5.25" customHeight="1" x14ac:dyDescent="0.2"/>
    <row r="265" spans="1:4" x14ac:dyDescent="0.25">
      <c r="B265" s="8" t="s">
        <v>34</v>
      </c>
      <c r="C265" s="8" t="s">
        <v>35</v>
      </c>
    </row>
    <row r="266" spans="1:4" x14ac:dyDescent="0.25">
      <c r="A266" s="8" t="s">
        <v>3</v>
      </c>
      <c r="B266" s="19">
        <v>61.639714178262501</v>
      </c>
      <c r="C266" s="19">
        <v>38.360285821737492</v>
      </c>
      <c r="D266" s="19"/>
    </row>
    <row r="267" spans="1:4" x14ac:dyDescent="0.25">
      <c r="A267" s="8" t="s">
        <v>4</v>
      </c>
      <c r="B267" s="19">
        <v>69.585157390035434</v>
      </c>
      <c r="C267" s="19">
        <v>30.414842609964559</v>
      </c>
      <c r="D267" s="19"/>
    </row>
    <row r="268" spans="1:4" x14ac:dyDescent="0.25">
      <c r="A268" s="8" t="s">
        <v>5</v>
      </c>
      <c r="B268" s="19">
        <v>73.818181818181813</v>
      </c>
      <c r="C268" s="19">
        <v>26.181818181818183</v>
      </c>
      <c r="D268" s="19"/>
    </row>
    <row r="269" spans="1:4" x14ac:dyDescent="0.25">
      <c r="A269" s="8" t="s">
        <v>6</v>
      </c>
      <c r="B269" s="19">
        <v>63.524590163934427</v>
      </c>
      <c r="C269" s="19">
        <v>36.475409836065573</v>
      </c>
      <c r="D269" s="19"/>
    </row>
    <row r="270" spans="1:4" x14ac:dyDescent="0.25">
      <c r="A270" s="8" t="s">
        <v>146</v>
      </c>
      <c r="B270" s="19">
        <v>56.770833333333336</v>
      </c>
      <c r="C270" s="19">
        <v>43.229166666666671</v>
      </c>
      <c r="D270" s="19"/>
    </row>
    <row r="271" spans="1:4" x14ac:dyDescent="0.25">
      <c r="A271" s="8" t="s">
        <v>7</v>
      </c>
      <c r="B271" s="19">
        <v>68.464052287581694</v>
      </c>
      <c r="C271" s="19">
        <v>31.535947712418299</v>
      </c>
      <c r="D271" s="19"/>
    </row>
    <row r="272" spans="1:4" x14ac:dyDescent="0.25">
      <c r="A272" s="8" t="s">
        <v>8</v>
      </c>
      <c r="B272" s="19">
        <v>61.803278688524593</v>
      </c>
      <c r="C272" s="19">
        <v>38.196721311475414</v>
      </c>
      <c r="D272" s="19"/>
    </row>
    <row r="273" spans="1:4" x14ac:dyDescent="0.25">
      <c r="A273" s="8" t="s">
        <v>9</v>
      </c>
      <c r="B273" s="19">
        <v>64.5631067961165</v>
      </c>
      <c r="C273" s="19">
        <v>35.436893203883493</v>
      </c>
      <c r="D273" s="19"/>
    </row>
    <row r="274" spans="1:4" x14ac:dyDescent="0.25">
      <c r="A274" s="8" t="s">
        <v>147</v>
      </c>
      <c r="B274" s="19">
        <v>56.888888888888886</v>
      </c>
      <c r="C274" s="19">
        <v>43.111111111111114</v>
      </c>
      <c r="D274" s="19"/>
    </row>
    <row r="275" spans="1:4" x14ac:dyDescent="0.25">
      <c r="A275" s="8" t="s">
        <v>10</v>
      </c>
      <c r="B275" s="19">
        <v>59.398496240601503</v>
      </c>
      <c r="C275" s="19">
        <v>40.601503759398497</v>
      </c>
      <c r="D275" s="19"/>
    </row>
    <row r="276" spans="1:4" x14ac:dyDescent="0.25">
      <c r="B276" s="19"/>
      <c r="C276" s="19"/>
    </row>
    <row r="290" spans="1:5" s="2" customFormat="1" ht="5.25" customHeight="1" x14ac:dyDescent="0.2"/>
    <row r="292" spans="1:5" x14ac:dyDescent="0.25">
      <c r="B292" s="8" t="s">
        <v>36</v>
      </c>
      <c r="C292" s="8" t="s">
        <v>37</v>
      </c>
      <c r="D292" s="8" t="s">
        <v>38</v>
      </c>
      <c r="E292" s="8" t="s">
        <v>39</v>
      </c>
    </row>
    <row r="293" spans="1:5" x14ac:dyDescent="0.25">
      <c r="A293" s="8" t="s">
        <v>3</v>
      </c>
      <c r="B293" s="71">
        <v>3.1</v>
      </c>
      <c r="C293" s="72">
        <f>839/100</f>
        <v>8.39</v>
      </c>
      <c r="D293" s="72">
        <f>77.4/100</f>
        <v>0.77400000000000002</v>
      </c>
      <c r="E293" s="72">
        <f>(1611.6-310.3-839-77.4)/100</f>
        <v>3.8489999999999998</v>
      </c>
    </row>
    <row r="294" spans="1:5" x14ac:dyDescent="0.25">
      <c r="A294" s="8" t="s">
        <v>4</v>
      </c>
      <c r="B294" s="71">
        <v>3</v>
      </c>
      <c r="C294" s="72">
        <f>811.2/100</f>
        <v>8.1120000000000001</v>
      </c>
      <c r="D294" s="72">
        <f>75.2/100</f>
        <v>0.752</v>
      </c>
      <c r="E294" s="72">
        <f>(1577.4-298.7-811.2-75.2)/100</f>
        <v>3.923</v>
      </c>
    </row>
    <row r="295" spans="1:5" x14ac:dyDescent="0.25">
      <c r="A295" s="8" t="s">
        <v>5</v>
      </c>
      <c r="B295" s="71">
        <v>3.3</v>
      </c>
      <c r="C295" s="72">
        <f>898/100</f>
        <v>8.98</v>
      </c>
      <c r="D295" s="72">
        <f>63.3/100</f>
        <v>0.63300000000000001</v>
      </c>
      <c r="E295" s="72">
        <f>(1823.1-333-898.9-63.3)/100</f>
        <v>5.2789999999999999</v>
      </c>
    </row>
    <row r="296" spans="1:5" x14ac:dyDescent="0.25">
      <c r="A296" s="8" t="s">
        <v>6</v>
      </c>
      <c r="B296" s="71">
        <v>2.6</v>
      </c>
      <c r="C296" s="72">
        <f>721.3/100</f>
        <v>7.2129999999999992</v>
      </c>
      <c r="D296" s="72">
        <f>53/100</f>
        <v>0.53</v>
      </c>
      <c r="E296" s="72">
        <f>(1424.3-259.3-721.3-53)/100</f>
        <v>3.9070000000000005</v>
      </c>
    </row>
    <row r="297" spans="1:5" x14ac:dyDescent="0.25">
      <c r="A297" s="8" t="s">
        <v>146</v>
      </c>
      <c r="B297" s="71">
        <v>2.7</v>
      </c>
      <c r="C297" s="72">
        <f>812.1/100</f>
        <v>8.1210000000000004</v>
      </c>
      <c r="D297" s="72">
        <f>46.7/100</f>
        <v>0.46700000000000003</v>
      </c>
      <c r="E297" s="72">
        <f>(1493.4-270.7-812.1-46.7)/100</f>
        <v>3.6390000000000002</v>
      </c>
    </row>
    <row r="298" spans="1:5" x14ac:dyDescent="0.25">
      <c r="A298" s="8" t="s">
        <v>7</v>
      </c>
      <c r="B298" s="71">
        <v>3.1</v>
      </c>
      <c r="C298" s="72">
        <f>786.5/100</f>
        <v>7.8650000000000002</v>
      </c>
      <c r="D298" s="72">
        <f>90.4/100</f>
        <v>0.90400000000000003</v>
      </c>
      <c r="E298" s="72">
        <f>(1653.6-314.6-786.5-90.4)/100</f>
        <v>4.6210000000000004</v>
      </c>
    </row>
    <row r="299" spans="1:5" x14ac:dyDescent="0.25">
      <c r="A299" s="8" t="s">
        <v>8</v>
      </c>
      <c r="B299" s="71">
        <v>3.6</v>
      </c>
      <c r="C299" s="72">
        <f>810.7/100</f>
        <v>8.1070000000000011</v>
      </c>
      <c r="D299" s="72">
        <f>62.5/100</f>
        <v>0.625</v>
      </c>
      <c r="E299" s="72">
        <f>(1622.9-364.5-810.7-62.5)/100</f>
        <v>3.8520000000000003</v>
      </c>
    </row>
    <row r="300" spans="1:5" x14ac:dyDescent="0.25">
      <c r="A300" s="8" t="s">
        <v>9</v>
      </c>
      <c r="B300" s="71">
        <v>3.3</v>
      </c>
      <c r="C300" s="72">
        <f>911.9/100</f>
        <v>9.1189999999999998</v>
      </c>
      <c r="D300" s="72">
        <f>94.6/100</f>
        <v>0.94599999999999995</v>
      </c>
      <c r="E300" s="72">
        <f>(1801.1-333-911.9-94.6)/100</f>
        <v>4.6159999999999988</v>
      </c>
    </row>
    <row r="301" spans="1:5" x14ac:dyDescent="0.25">
      <c r="A301" s="8" t="s">
        <v>147</v>
      </c>
      <c r="B301" s="71">
        <v>2.5</v>
      </c>
      <c r="C301" s="72">
        <f>917.5/100</f>
        <v>9.1750000000000007</v>
      </c>
      <c r="D301" s="72">
        <f>79.4/100</f>
        <v>0.79400000000000004</v>
      </c>
      <c r="E301" s="72">
        <f>(1570.3-251.4-917.5-79.4)/100</f>
        <v>3.2199999999999989</v>
      </c>
    </row>
    <row r="302" spans="1:5" x14ac:dyDescent="0.25">
      <c r="A302" s="8" t="s">
        <v>10</v>
      </c>
      <c r="B302" s="71">
        <v>3.7</v>
      </c>
      <c r="C302" s="72">
        <f>752.6/100</f>
        <v>7.5259999999999998</v>
      </c>
      <c r="D302" s="72">
        <f>78.9/100</f>
        <v>0.78900000000000003</v>
      </c>
      <c r="E302" s="72">
        <f>(1614.5-370.2-752.6-78.9)/100</f>
        <v>4.1279999999999992</v>
      </c>
    </row>
    <row r="303" spans="1:5" x14ac:dyDescent="0.25">
      <c r="B303" s="71"/>
      <c r="C303" s="71"/>
      <c r="D303" s="71"/>
      <c r="E303" s="71"/>
    </row>
    <row r="320" s="2" customFormat="1" ht="5.25" customHeight="1" x14ac:dyDescent="0.2"/>
    <row r="322" spans="1:5" x14ac:dyDescent="0.25">
      <c r="B322" s="8" t="s">
        <v>36</v>
      </c>
      <c r="C322" s="8" t="s">
        <v>37</v>
      </c>
      <c r="D322" s="8" t="s">
        <v>38</v>
      </c>
      <c r="E322" s="8" t="s">
        <v>39</v>
      </c>
    </row>
    <row r="323" spans="1:5" x14ac:dyDescent="0.25">
      <c r="A323" s="8" t="s">
        <v>12</v>
      </c>
      <c r="B323" s="8">
        <v>195</v>
      </c>
      <c r="C323" s="8">
        <v>753</v>
      </c>
      <c r="D323" s="8">
        <v>127</v>
      </c>
      <c r="E323" s="8">
        <v>177</v>
      </c>
    </row>
    <row r="324" spans="1:5" hidden="1" outlineLevel="1" x14ac:dyDescent="0.25">
      <c r="A324" s="8" t="s">
        <v>13</v>
      </c>
      <c r="B324" s="8">
        <v>220</v>
      </c>
      <c r="C324" s="8">
        <v>732</v>
      </c>
      <c r="D324" s="8">
        <v>147</v>
      </c>
      <c r="E324" s="8">
        <v>201</v>
      </c>
    </row>
    <row r="325" spans="1:5" hidden="1" outlineLevel="1" x14ac:dyDescent="0.25">
      <c r="A325" s="8" t="s">
        <v>14</v>
      </c>
      <c r="B325" s="8">
        <v>224</v>
      </c>
      <c r="C325" s="8">
        <v>773</v>
      </c>
      <c r="D325" s="8">
        <v>176</v>
      </c>
      <c r="E325" s="8">
        <v>175</v>
      </c>
    </row>
    <row r="326" spans="1:5" hidden="1" outlineLevel="1" x14ac:dyDescent="0.25">
      <c r="A326" s="8" t="s">
        <v>15</v>
      </c>
      <c r="B326" s="8">
        <v>231</v>
      </c>
      <c r="C326" s="8">
        <v>704</v>
      </c>
      <c r="D326" s="8">
        <v>137</v>
      </c>
      <c r="E326" s="8">
        <v>201</v>
      </c>
    </row>
    <row r="327" spans="1:5" collapsed="1" x14ac:dyDescent="0.25">
      <c r="A327" s="8" t="s">
        <v>16</v>
      </c>
      <c r="B327" s="8">
        <v>220</v>
      </c>
      <c r="C327" s="8">
        <v>666</v>
      </c>
      <c r="D327" s="8">
        <v>176</v>
      </c>
      <c r="E327" s="8">
        <v>143</v>
      </c>
    </row>
    <row r="328" spans="1:5" hidden="1" outlineLevel="1" x14ac:dyDescent="0.25">
      <c r="A328" s="8" t="s">
        <v>17</v>
      </c>
      <c r="B328" s="8">
        <v>238</v>
      </c>
      <c r="C328" s="8">
        <v>669</v>
      </c>
      <c r="D328" s="8">
        <v>145</v>
      </c>
      <c r="E328" s="8">
        <v>192</v>
      </c>
    </row>
    <row r="329" spans="1:5" hidden="1" outlineLevel="1" x14ac:dyDescent="0.25">
      <c r="A329" s="8" t="s">
        <v>18</v>
      </c>
      <c r="B329" s="8">
        <v>246</v>
      </c>
      <c r="C329" s="8">
        <v>706</v>
      </c>
      <c r="D329" s="8">
        <v>135</v>
      </c>
      <c r="E329" s="8">
        <v>166</v>
      </c>
    </row>
    <row r="330" spans="1:5" hidden="1" outlineLevel="1" x14ac:dyDescent="0.25">
      <c r="A330" s="12">
        <v>2003</v>
      </c>
      <c r="B330" s="8">
        <v>208</v>
      </c>
      <c r="C330" s="8">
        <v>732</v>
      </c>
      <c r="D330" s="8">
        <v>110</v>
      </c>
      <c r="E330" s="8">
        <v>162</v>
      </c>
    </row>
    <row r="331" spans="1:5" hidden="1" outlineLevel="1" x14ac:dyDescent="0.25">
      <c r="A331" s="12">
        <v>2004</v>
      </c>
      <c r="B331" s="8">
        <v>226</v>
      </c>
      <c r="C331" s="8">
        <v>670</v>
      </c>
      <c r="D331" s="8">
        <v>111</v>
      </c>
      <c r="E331" s="8">
        <v>154</v>
      </c>
    </row>
    <row r="332" spans="1:5" collapsed="1" x14ac:dyDescent="0.25">
      <c r="A332" s="12">
        <v>2005</v>
      </c>
      <c r="B332" s="8">
        <v>233</v>
      </c>
      <c r="C332" s="8">
        <v>755</v>
      </c>
      <c r="D332" s="8">
        <v>99</v>
      </c>
      <c r="E332" s="8">
        <f>1263-B332-C332-D332</f>
        <v>176</v>
      </c>
    </row>
    <row r="333" spans="1:5" hidden="1" outlineLevel="1" x14ac:dyDescent="0.25">
      <c r="A333" s="12">
        <v>2006</v>
      </c>
      <c r="B333" s="8">
        <v>244</v>
      </c>
      <c r="C333" s="8">
        <v>656</v>
      </c>
      <c r="D333" s="8">
        <v>87</v>
      </c>
      <c r="E333" s="8">
        <f>1150-B333-C333-D333</f>
        <v>163</v>
      </c>
    </row>
    <row r="334" spans="1:5" hidden="1" outlineLevel="1" x14ac:dyDescent="0.25">
      <c r="A334" s="12">
        <v>2007</v>
      </c>
      <c r="B334" s="8">
        <v>242</v>
      </c>
      <c r="C334" s="8">
        <v>642</v>
      </c>
      <c r="D334" s="8">
        <v>71</v>
      </c>
      <c r="E334" s="8">
        <v>188</v>
      </c>
    </row>
    <row r="335" spans="1:5" hidden="1" outlineLevel="1" x14ac:dyDescent="0.25">
      <c r="A335" s="12">
        <v>2008</v>
      </c>
      <c r="B335" s="8">
        <v>219</v>
      </c>
      <c r="C335" s="8">
        <v>561</v>
      </c>
      <c r="D335" s="8">
        <v>66</v>
      </c>
      <c r="E335" s="8">
        <v>177</v>
      </c>
    </row>
    <row r="336" spans="1:5" hidden="1" outlineLevel="1" x14ac:dyDescent="0.25">
      <c r="A336" s="12">
        <v>2009</v>
      </c>
      <c r="B336" s="8">
        <v>225</v>
      </c>
      <c r="C336" s="8">
        <v>589</v>
      </c>
      <c r="D336" s="8">
        <v>65</v>
      </c>
      <c r="E336" s="8">
        <v>188</v>
      </c>
    </row>
    <row r="337" spans="1:5" collapsed="1" x14ac:dyDescent="0.25">
      <c r="A337" s="12">
        <v>2010</v>
      </c>
      <c r="B337" s="8">
        <v>235</v>
      </c>
      <c r="C337" s="8">
        <v>570</v>
      </c>
      <c r="D337" s="8">
        <v>43</v>
      </c>
      <c r="E337" s="8">
        <v>202</v>
      </c>
    </row>
    <row r="338" spans="1:5" hidden="1" outlineLevel="1" x14ac:dyDescent="0.25">
      <c r="A338" s="12">
        <v>2011</v>
      </c>
      <c r="B338" s="44">
        <v>266</v>
      </c>
      <c r="C338" s="44">
        <v>556</v>
      </c>
      <c r="D338" s="44">
        <v>44</v>
      </c>
      <c r="E338" s="8">
        <v>173</v>
      </c>
    </row>
    <row r="339" spans="1:5" hidden="1" outlineLevel="1" x14ac:dyDescent="0.25">
      <c r="A339" s="12">
        <v>2012</v>
      </c>
      <c r="B339" s="44">
        <v>256</v>
      </c>
      <c r="C339" s="44">
        <v>571</v>
      </c>
      <c r="D339" s="44">
        <v>54</v>
      </c>
      <c r="E339" s="8">
        <v>179</v>
      </c>
    </row>
    <row r="340" spans="1:5" hidden="1" outlineLevel="1" x14ac:dyDescent="0.25">
      <c r="A340" s="12">
        <v>2013</v>
      </c>
      <c r="B340" s="44">
        <v>241</v>
      </c>
      <c r="C340" s="44">
        <v>580</v>
      </c>
      <c r="D340" s="44">
        <v>55</v>
      </c>
      <c r="E340" s="8">
        <v>195</v>
      </c>
    </row>
    <row r="341" spans="1:5" hidden="1" outlineLevel="1" x14ac:dyDescent="0.25">
      <c r="A341" s="12">
        <v>2014</v>
      </c>
      <c r="B341" s="8">
        <v>223</v>
      </c>
      <c r="C341" s="8">
        <v>528</v>
      </c>
      <c r="D341" s="8">
        <v>63</v>
      </c>
      <c r="E341" s="8">
        <v>164</v>
      </c>
    </row>
    <row r="342" spans="1:5" collapsed="1" x14ac:dyDescent="0.25">
      <c r="A342" s="12">
        <v>2015</v>
      </c>
      <c r="B342" s="8">
        <v>200</v>
      </c>
      <c r="C342" s="8">
        <v>535</v>
      </c>
      <c r="D342" s="8">
        <v>47</v>
      </c>
      <c r="E342" s="8">
        <v>160</v>
      </c>
    </row>
    <row r="343" spans="1:5" x14ac:dyDescent="0.25">
      <c r="A343" s="12">
        <v>2016</v>
      </c>
      <c r="B343" s="8">
        <v>258</v>
      </c>
      <c r="C343" s="8">
        <v>514</v>
      </c>
      <c r="D343" s="8">
        <v>47</v>
      </c>
      <c r="E343" s="8">
        <v>246</v>
      </c>
    </row>
    <row r="344" spans="1:5" x14ac:dyDescent="0.25">
      <c r="A344" s="12">
        <v>2017</v>
      </c>
      <c r="B344" s="8">
        <v>229</v>
      </c>
      <c r="C344" s="8">
        <v>519</v>
      </c>
      <c r="D344" s="8">
        <v>41</v>
      </c>
      <c r="E344" s="8">
        <v>205</v>
      </c>
    </row>
    <row r="345" spans="1:5" x14ac:dyDescent="0.25">
      <c r="A345" s="12">
        <v>2018</v>
      </c>
      <c r="B345" s="8">
        <v>235</v>
      </c>
      <c r="C345" s="8">
        <v>557</v>
      </c>
      <c r="D345" s="8">
        <v>45</v>
      </c>
      <c r="E345" s="8">
        <v>230</v>
      </c>
    </row>
    <row r="346" spans="1:5" x14ac:dyDescent="0.25">
      <c r="A346" s="12">
        <v>2019</v>
      </c>
      <c r="B346" s="8">
        <v>213</v>
      </c>
      <c r="C346" s="8">
        <v>457</v>
      </c>
      <c r="D346" s="8">
        <v>50</v>
      </c>
      <c r="E346" s="8">
        <v>222</v>
      </c>
    </row>
    <row r="347" spans="1:5" x14ac:dyDescent="0.25">
      <c r="A347" s="12">
        <v>2020</v>
      </c>
      <c r="B347" s="8">
        <v>250</v>
      </c>
      <c r="C347" s="8">
        <v>536</v>
      </c>
      <c r="D347" s="8">
        <v>36</v>
      </c>
      <c r="E347" s="8">
        <v>200</v>
      </c>
    </row>
    <row r="348" spans="1:5" x14ac:dyDescent="0.25">
      <c r="A348" s="12">
        <v>2021</v>
      </c>
      <c r="B348" s="8">
        <v>250</v>
      </c>
      <c r="C348" s="8">
        <v>583</v>
      </c>
      <c r="D348" s="8">
        <v>40</v>
      </c>
      <c r="E348" s="8">
        <v>372</v>
      </c>
    </row>
    <row r="349" spans="1:5" x14ac:dyDescent="0.25">
      <c r="A349" s="12">
        <v>2022</v>
      </c>
      <c r="B349" s="8">
        <v>245</v>
      </c>
      <c r="C349" s="8">
        <v>545</v>
      </c>
      <c r="D349" s="8">
        <v>42</v>
      </c>
      <c r="E349" s="8">
        <v>275</v>
      </c>
    </row>
    <row r="362" spans="1:2" s="2" customFormat="1" ht="5.25" customHeight="1" x14ac:dyDescent="0.2"/>
    <row r="364" spans="1:2" x14ac:dyDescent="0.25">
      <c r="B364" s="8" t="s">
        <v>70</v>
      </c>
    </row>
    <row r="365" spans="1:2" x14ac:dyDescent="0.25">
      <c r="A365" s="8" t="s">
        <v>3</v>
      </c>
      <c r="B365" s="60">
        <v>30.260358504177212</v>
      </c>
    </row>
    <row r="366" spans="1:2" x14ac:dyDescent="0.25">
      <c r="A366" s="8" t="s">
        <v>4</v>
      </c>
      <c r="B366" s="60">
        <v>2408.5714285714284</v>
      </c>
    </row>
    <row r="367" spans="1:2" x14ac:dyDescent="0.25">
      <c r="A367" s="8" t="s">
        <v>5</v>
      </c>
      <c r="B367" s="60">
        <v>1244.0833070369201</v>
      </c>
    </row>
    <row r="368" spans="1:2" x14ac:dyDescent="0.25">
      <c r="A368" s="8" t="s">
        <v>6</v>
      </c>
      <c r="B368" s="60">
        <v>951.02323968088797</v>
      </c>
    </row>
    <row r="369" spans="1:2" x14ac:dyDescent="0.25">
      <c r="A369" s="8" t="s">
        <v>146</v>
      </c>
      <c r="B369" s="60">
        <v>978.81278538812796</v>
      </c>
    </row>
    <row r="370" spans="1:2" x14ac:dyDescent="0.25">
      <c r="A370" s="8" t="s">
        <v>7</v>
      </c>
      <c r="B370" s="60">
        <v>575.2614415832677</v>
      </c>
    </row>
    <row r="371" spans="1:2" x14ac:dyDescent="0.25">
      <c r="A371" s="8" t="s">
        <v>8</v>
      </c>
      <c r="B371" s="60">
        <v>1306.9939606467954</v>
      </c>
    </row>
    <row r="372" spans="1:2" x14ac:dyDescent="0.25">
      <c r="A372" s="8" t="s">
        <v>9</v>
      </c>
      <c r="B372" s="60">
        <v>1540.7710280373831</v>
      </c>
    </row>
    <row r="373" spans="1:2" x14ac:dyDescent="0.25">
      <c r="A373" s="8" t="s">
        <v>147</v>
      </c>
      <c r="B373" s="60">
        <v>1209.0471092077089</v>
      </c>
    </row>
    <row r="374" spans="1:2" x14ac:dyDescent="0.25">
      <c r="A374" s="8" t="s">
        <v>10</v>
      </c>
      <c r="B374" s="60">
        <v>645.02740798747061</v>
      </c>
    </row>
    <row r="375" spans="1:2" x14ac:dyDescent="0.25">
      <c r="B375" s="18"/>
    </row>
    <row r="388" spans="1:2" s="2" customFormat="1" ht="5.25" customHeight="1" x14ac:dyDescent="0.2"/>
    <row r="390" spans="1:2" x14ac:dyDescent="0.25">
      <c r="B390" s="8" t="s">
        <v>70</v>
      </c>
    </row>
    <row r="391" spans="1:2" x14ac:dyDescent="0.25">
      <c r="A391" s="8">
        <v>1995</v>
      </c>
      <c r="B391" s="18">
        <v>1660.1158940397352</v>
      </c>
    </row>
    <row r="392" spans="1:2" x14ac:dyDescent="0.25">
      <c r="A392" s="8">
        <v>2000</v>
      </c>
      <c r="B392" s="18">
        <v>1455</v>
      </c>
    </row>
    <row r="393" spans="1:2" hidden="1" outlineLevel="1" x14ac:dyDescent="0.25">
      <c r="A393" s="8">
        <v>2001</v>
      </c>
      <c r="B393" s="18">
        <v>1458</v>
      </c>
    </row>
    <row r="394" spans="1:2" hidden="1" outlineLevel="1" x14ac:dyDescent="0.25">
      <c r="A394" s="8">
        <v>2002</v>
      </c>
      <c r="B394" s="18">
        <v>1416</v>
      </c>
    </row>
    <row r="395" spans="1:2" hidden="1" outlineLevel="1" x14ac:dyDescent="0.25">
      <c r="A395" s="8">
        <v>2003</v>
      </c>
      <c r="B395" s="18">
        <v>1400</v>
      </c>
    </row>
    <row r="396" spans="1:2" hidden="1" outlineLevel="1" x14ac:dyDescent="0.25">
      <c r="A396" s="8">
        <v>2004</v>
      </c>
      <c r="B396" s="18">
        <v>1387</v>
      </c>
    </row>
    <row r="397" spans="1:2" collapsed="1" x14ac:dyDescent="0.25">
      <c r="A397" s="8">
        <v>2005</v>
      </c>
      <c r="B397" s="18">
        <v>1375</v>
      </c>
    </row>
    <row r="398" spans="1:2" hidden="1" outlineLevel="1" x14ac:dyDescent="0.25">
      <c r="A398" s="8">
        <v>2006</v>
      </c>
      <c r="B398" s="8">
        <v>1365</v>
      </c>
    </row>
    <row r="399" spans="1:2" hidden="1" outlineLevel="1" x14ac:dyDescent="0.25">
      <c r="A399" s="8">
        <v>2007</v>
      </c>
      <c r="B399" s="8">
        <v>1340</v>
      </c>
    </row>
    <row r="400" spans="1:2" hidden="1" outlineLevel="1" x14ac:dyDescent="0.25">
      <c r="A400" s="8">
        <v>2008</v>
      </c>
      <c r="B400" s="8">
        <v>1323</v>
      </c>
    </row>
    <row r="401" spans="1:2" hidden="1" outlineLevel="1" x14ac:dyDescent="0.25">
      <c r="A401" s="8">
        <v>2009</v>
      </c>
      <c r="B401" s="8">
        <v>1294</v>
      </c>
    </row>
    <row r="402" spans="1:2" collapsed="1" x14ac:dyDescent="0.25">
      <c r="A402" s="8">
        <v>2010</v>
      </c>
      <c r="B402" s="18">
        <v>1261</v>
      </c>
    </row>
    <row r="403" spans="1:2" hidden="1" outlineLevel="1" x14ac:dyDescent="0.25">
      <c r="A403" s="8">
        <v>2011</v>
      </c>
      <c r="B403" s="8">
        <v>1226</v>
      </c>
    </row>
    <row r="404" spans="1:2" hidden="1" outlineLevel="1" x14ac:dyDescent="0.25">
      <c r="A404" s="8">
        <v>2012</v>
      </c>
      <c r="B404" s="8">
        <v>1079</v>
      </c>
    </row>
    <row r="405" spans="1:2" hidden="1" outlineLevel="1" x14ac:dyDescent="0.25">
      <c r="A405" s="8">
        <v>2013</v>
      </c>
      <c r="B405" s="8">
        <v>1058</v>
      </c>
    </row>
    <row r="406" spans="1:2" hidden="1" outlineLevel="1" x14ac:dyDescent="0.25">
      <c r="A406" s="8">
        <v>2014</v>
      </c>
      <c r="B406" s="8">
        <v>1046</v>
      </c>
    </row>
    <row r="407" spans="1:2" collapsed="1" x14ac:dyDescent="0.25">
      <c r="A407" s="8">
        <v>2015</v>
      </c>
      <c r="B407" s="8">
        <v>1375</v>
      </c>
    </row>
    <row r="408" spans="1:2" x14ac:dyDescent="0.25">
      <c r="A408" s="8">
        <v>2016</v>
      </c>
      <c r="B408" s="8">
        <v>1352</v>
      </c>
    </row>
    <row r="409" spans="1:2" x14ac:dyDescent="0.25">
      <c r="A409" s="8">
        <v>2017</v>
      </c>
      <c r="B409" s="8">
        <v>1347</v>
      </c>
    </row>
    <row r="410" spans="1:2" x14ac:dyDescent="0.25">
      <c r="A410" s="8">
        <v>2018</v>
      </c>
      <c r="B410" s="8">
        <v>1342</v>
      </c>
    </row>
    <row r="411" spans="1:2" x14ac:dyDescent="0.25">
      <c r="A411" s="8">
        <v>2019</v>
      </c>
      <c r="B411" s="8">
        <v>1335</v>
      </c>
    </row>
    <row r="412" spans="1:2" x14ac:dyDescent="0.25">
      <c r="A412" s="8">
        <v>2020</v>
      </c>
      <c r="B412" s="8">
        <v>1324</v>
      </c>
    </row>
    <row r="413" spans="1:2" x14ac:dyDescent="0.25">
      <c r="A413" s="8">
        <v>2021</v>
      </c>
      <c r="B413" s="8">
        <v>1312</v>
      </c>
    </row>
    <row r="414" spans="1:2" x14ac:dyDescent="0.25">
      <c r="A414" s="8">
        <v>2022</v>
      </c>
      <c r="B414" s="8">
        <v>1307</v>
      </c>
    </row>
    <row r="421" spans="1:3" s="2" customFormat="1" ht="5.25" customHeight="1" x14ac:dyDescent="0.2"/>
    <row r="423" spans="1:3" x14ac:dyDescent="0.25">
      <c r="B423" s="8">
        <v>2021</v>
      </c>
    </row>
    <row r="424" spans="1:3" x14ac:dyDescent="0.25">
      <c r="A424" s="8" t="s">
        <v>150</v>
      </c>
      <c r="B424" s="61">
        <v>5048</v>
      </c>
      <c r="C424" s="18"/>
    </row>
    <row r="425" spans="1:3" x14ac:dyDescent="0.25">
      <c r="A425" s="8" t="s">
        <v>72</v>
      </c>
      <c r="B425" s="61">
        <v>11187</v>
      </c>
      <c r="C425" s="18"/>
    </row>
    <row r="426" spans="1:3" x14ac:dyDescent="0.25">
      <c r="A426" s="8" t="s">
        <v>73</v>
      </c>
      <c r="B426" s="61">
        <v>5915</v>
      </c>
      <c r="C426" s="18"/>
    </row>
    <row r="427" spans="1:3" x14ac:dyDescent="0.25">
      <c r="A427" s="8" t="s">
        <v>74</v>
      </c>
      <c r="B427" s="61">
        <v>7403</v>
      </c>
      <c r="C427" s="18"/>
    </row>
    <row r="428" spans="1:3" x14ac:dyDescent="0.25">
      <c r="A428" s="8" t="s">
        <v>75</v>
      </c>
      <c r="B428" s="61">
        <v>3308</v>
      </c>
      <c r="C428" s="18"/>
    </row>
    <row r="429" spans="1:3" x14ac:dyDescent="0.25">
      <c r="A429" s="8" t="s">
        <v>76</v>
      </c>
      <c r="B429" s="61">
        <v>21533</v>
      </c>
      <c r="C429" s="18"/>
    </row>
    <row r="430" spans="1:3" x14ac:dyDescent="0.25">
      <c r="A430" s="8" t="s">
        <v>77</v>
      </c>
      <c r="B430" s="61">
        <f>4360+65</f>
        <v>4425</v>
      </c>
      <c r="C430" s="18"/>
    </row>
    <row r="431" spans="1:3" x14ac:dyDescent="0.25">
      <c r="A431" s="8" t="s">
        <v>78</v>
      </c>
      <c r="B431" s="61">
        <v>15715</v>
      </c>
      <c r="C431" s="18"/>
    </row>
    <row r="432" spans="1:3" x14ac:dyDescent="0.25">
      <c r="B432" s="11"/>
      <c r="C432" s="18"/>
    </row>
    <row r="433" spans="3:3" x14ac:dyDescent="0.25">
      <c r="C433" s="18"/>
    </row>
    <row r="447" spans="3:3" s="2" customFormat="1" ht="5.25" customHeight="1" x14ac:dyDescent="0.2"/>
    <row r="449" spans="1:5" x14ac:dyDescent="0.25">
      <c r="B449" s="8" t="s">
        <v>82</v>
      </c>
      <c r="C449" s="8" t="s">
        <v>154</v>
      </c>
      <c r="D449" s="8" t="s">
        <v>155</v>
      </c>
    </row>
    <row r="450" spans="1:5" x14ac:dyDescent="0.25">
      <c r="A450" s="8" t="s">
        <v>71</v>
      </c>
      <c r="B450" s="19">
        <v>13.114104595879555</v>
      </c>
      <c r="C450" s="19">
        <v>59.508716323296355</v>
      </c>
      <c r="D450" s="19">
        <v>27.377179080824089</v>
      </c>
      <c r="E450" s="19"/>
    </row>
    <row r="451" spans="1:5" x14ac:dyDescent="0.25">
      <c r="A451" s="8" t="s">
        <v>72</v>
      </c>
      <c r="B451" s="19">
        <v>15.446500402252614</v>
      </c>
      <c r="C451" s="19">
        <v>61.759184768034324</v>
      </c>
      <c r="D451" s="19">
        <v>22.794314829713063</v>
      </c>
      <c r="E451" s="19"/>
    </row>
    <row r="452" spans="1:5" x14ac:dyDescent="0.25">
      <c r="A452" s="8" t="s">
        <v>73</v>
      </c>
      <c r="B452" s="19">
        <v>16.669484361792051</v>
      </c>
      <c r="C452" s="19">
        <v>68.047337278106511</v>
      </c>
      <c r="D452" s="19">
        <v>15.283178360101438</v>
      </c>
      <c r="E452" s="19"/>
    </row>
    <row r="453" spans="1:5" x14ac:dyDescent="0.25">
      <c r="A453" s="8" t="s">
        <v>74</v>
      </c>
      <c r="B453" s="19">
        <v>16.763474267188975</v>
      </c>
      <c r="C453" s="19">
        <v>68.404700796974211</v>
      </c>
      <c r="D453" s="19">
        <v>14.831824935836824</v>
      </c>
      <c r="E453" s="19"/>
    </row>
    <row r="454" spans="1:5" x14ac:dyDescent="0.25">
      <c r="A454" s="8" t="s">
        <v>75</v>
      </c>
      <c r="B454" s="19">
        <v>16.747279322853689</v>
      </c>
      <c r="C454" s="19">
        <v>64.661426844014514</v>
      </c>
      <c r="D454" s="19">
        <v>18.591293833131804</v>
      </c>
      <c r="E454" s="19"/>
    </row>
    <row r="455" spans="1:5" x14ac:dyDescent="0.25">
      <c r="A455" s="8" t="s">
        <v>76</v>
      </c>
      <c r="B455" s="19">
        <v>16.857846096688803</v>
      </c>
      <c r="C455" s="19">
        <v>63.795105187386802</v>
      </c>
      <c r="D455" s="19">
        <v>19.347048715924394</v>
      </c>
      <c r="E455" s="19"/>
    </row>
    <row r="456" spans="1:5" x14ac:dyDescent="0.25">
      <c r="A456" s="8" t="s">
        <v>77</v>
      </c>
      <c r="B456" s="19">
        <v>16.077981651376145</v>
      </c>
      <c r="C456" s="19">
        <v>64.082568807339442</v>
      </c>
      <c r="D456" s="19">
        <v>19.839449541284402</v>
      </c>
      <c r="E456" s="19"/>
    </row>
    <row r="457" spans="1:5" x14ac:dyDescent="0.25">
      <c r="A457" s="8" t="s">
        <v>78</v>
      </c>
      <c r="B457" s="19">
        <v>13.840279987273304</v>
      </c>
      <c r="C457" s="19">
        <v>63.658924594336618</v>
      </c>
      <c r="D457" s="19">
        <v>22.500795418390073</v>
      </c>
      <c r="E457" s="19"/>
    </row>
    <row r="474" spans="1:2" s="2" customFormat="1" ht="5.25" customHeight="1" x14ac:dyDescent="0.2"/>
    <row r="476" spans="1:2" x14ac:dyDescent="0.25">
      <c r="B476" s="8" t="s">
        <v>81</v>
      </c>
    </row>
    <row r="477" spans="1:2" x14ac:dyDescent="0.25">
      <c r="A477" s="8" t="s">
        <v>138</v>
      </c>
      <c r="B477" s="18">
        <v>2337.037037037037</v>
      </c>
    </row>
    <row r="478" spans="1:2" x14ac:dyDescent="0.25">
      <c r="A478" s="8" t="s">
        <v>72</v>
      </c>
      <c r="B478" s="18">
        <v>6356.25</v>
      </c>
    </row>
    <row r="479" spans="1:2" x14ac:dyDescent="0.25">
      <c r="A479" s="8" t="s">
        <v>80</v>
      </c>
      <c r="B479" s="18">
        <v>295.45454545454544</v>
      </c>
    </row>
    <row r="480" spans="1:2" x14ac:dyDescent="0.25">
      <c r="A480" s="8" t="s">
        <v>73</v>
      </c>
      <c r="B480" s="18">
        <v>842.59259259259261</v>
      </c>
    </row>
    <row r="481" spans="1:2" x14ac:dyDescent="0.25">
      <c r="A481" s="8" t="s">
        <v>74</v>
      </c>
      <c r="B481" s="18">
        <v>421.58314350797269</v>
      </c>
    </row>
    <row r="482" spans="1:2" x14ac:dyDescent="0.25">
      <c r="A482" s="8" t="s">
        <v>75</v>
      </c>
      <c r="B482" s="18">
        <v>1629.5566502463055</v>
      </c>
    </row>
    <row r="483" spans="1:2" x14ac:dyDescent="0.25">
      <c r="A483" s="8" t="s">
        <v>76</v>
      </c>
      <c r="B483" s="18">
        <v>3257.6399394856276</v>
      </c>
    </row>
    <row r="484" spans="1:2" x14ac:dyDescent="0.25">
      <c r="A484" s="8" t="s">
        <v>77</v>
      </c>
      <c r="B484" s="18">
        <v>585.234899328859</v>
      </c>
    </row>
    <row r="485" spans="1:2" x14ac:dyDescent="0.25">
      <c r="A485" s="8" t="s">
        <v>139</v>
      </c>
      <c r="B485" s="18">
        <v>2899.4464944649449</v>
      </c>
    </row>
    <row r="499" spans="1:4" s="2" customFormat="1" ht="9.75" customHeight="1" x14ac:dyDescent="0.2"/>
    <row r="501" spans="1:4" x14ac:dyDescent="0.25">
      <c r="B501" s="8" t="s">
        <v>83</v>
      </c>
      <c r="C501" s="8" t="s">
        <v>84</v>
      </c>
      <c r="D501" s="8" t="s">
        <v>85</v>
      </c>
    </row>
    <row r="502" spans="1:4" x14ac:dyDescent="0.25">
      <c r="A502" s="8">
        <v>1991</v>
      </c>
      <c r="B502" s="45">
        <v>1394</v>
      </c>
      <c r="C502" s="45">
        <v>1298</v>
      </c>
      <c r="D502" s="45">
        <v>96</v>
      </c>
    </row>
    <row r="503" spans="1:4" x14ac:dyDescent="0.25">
      <c r="A503" s="8">
        <v>1995</v>
      </c>
      <c r="B503" s="45">
        <v>808</v>
      </c>
      <c r="C503" s="45">
        <v>1381</v>
      </c>
      <c r="D503" s="45">
        <v>-573</v>
      </c>
    </row>
    <row r="504" spans="1:4" x14ac:dyDescent="0.25">
      <c r="A504" s="8">
        <v>2000</v>
      </c>
      <c r="B504" s="45">
        <v>840</v>
      </c>
      <c r="C504" s="45">
        <v>1205</v>
      </c>
      <c r="D504" s="45">
        <v>-365</v>
      </c>
    </row>
    <row r="505" spans="1:4" hidden="1" outlineLevel="1" x14ac:dyDescent="0.25">
      <c r="A505" s="8">
        <v>2001</v>
      </c>
      <c r="B505" s="45">
        <v>720</v>
      </c>
      <c r="C505" s="45">
        <v>1244</v>
      </c>
      <c r="D505" s="45">
        <v>-524</v>
      </c>
    </row>
    <row r="506" spans="1:4" hidden="1" outlineLevel="1" x14ac:dyDescent="0.25">
      <c r="A506" s="8">
        <v>2002</v>
      </c>
      <c r="B506" s="45">
        <v>820</v>
      </c>
      <c r="C506" s="45">
        <v>1253</v>
      </c>
      <c r="D506" s="45">
        <v>-433</v>
      </c>
    </row>
    <row r="507" spans="1:4" hidden="1" outlineLevel="1" x14ac:dyDescent="0.25">
      <c r="A507" s="8">
        <v>2003</v>
      </c>
      <c r="B507" s="45">
        <v>812</v>
      </c>
      <c r="C507" s="45">
        <v>1212</v>
      </c>
      <c r="D507" s="45">
        <v>-400</v>
      </c>
    </row>
    <row r="508" spans="1:4" hidden="1" outlineLevel="1" x14ac:dyDescent="0.25">
      <c r="A508" s="8">
        <v>2004</v>
      </c>
      <c r="B508" s="45">
        <v>864</v>
      </c>
      <c r="C508" s="45">
        <v>1161</v>
      </c>
      <c r="D508" s="45">
        <v>-297</v>
      </c>
    </row>
    <row r="509" spans="1:4" collapsed="1" x14ac:dyDescent="0.25">
      <c r="A509" s="8">
        <v>2005</v>
      </c>
      <c r="B509" s="45">
        <v>954</v>
      </c>
      <c r="C509" s="45">
        <v>1263</v>
      </c>
      <c r="D509" s="45">
        <v>-309</v>
      </c>
    </row>
    <row r="510" spans="1:4" hidden="1" outlineLevel="1" x14ac:dyDescent="0.25">
      <c r="A510" s="8">
        <v>2006</v>
      </c>
      <c r="B510" s="8">
        <v>860</v>
      </c>
      <c r="C510" s="8">
        <v>1150</v>
      </c>
      <c r="D510" s="46">
        <f>B510-C510</f>
        <v>-290</v>
      </c>
    </row>
    <row r="511" spans="1:4" hidden="1" outlineLevel="1" x14ac:dyDescent="0.25">
      <c r="A511" s="8">
        <v>2007</v>
      </c>
      <c r="B511" s="8">
        <v>863</v>
      </c>
      <c r="C511" s="8">
        <v>1143</v>
      </c>
      <c r="D511" s="46">
        <f>B511-C511</f>
        <v>-280</v>
      </c>
    </row>
    <row r="512" spans="1:4" hidden="1" outlineLevel="1" x14ac:dyDescent="0.25">
      <c r="A512" s="8">
        <v>2008</v>
      </c>
      <c r="B512" s="8">
        <v>947</v>
      </c>
      <c r="C512" s="8">
        <v>1023</v>
      </c>
      <c r="D512" s="46">
        <f>B512-C512</f>
        <v>-76</v>
      </c>
    </row>
    <row r="513" spans="1:4" hidden="1" outlineLevel="1" x14ac:dyDescent="0.25">
      <c r="A513" s="8">
        <v>2009</v>
      </c>
      <c r="B513" s="8">
        <v>837</v>
      </c>
      <c r="C513" s="8">
        <v>1067</v>
      </c>
      <c r="D513" s="46">
        <f>B513-C513</f>
        <v>-230</v>
      </c>
    </row>
    <row r="514" spans="1:4" collapsed="1" x14ac:dyDescent="0.25">
      <c r="A514" s="8">
        <v>2010</v>
      </c>
      <c r="B514" s="8">
        <v>691</v>
      </c>
      <c r="C514" s="8">
        <v>1050</v>
      </c>
      <c r="D514" s="46">
        <v>-359</v>
      </c>
    </row>
    <row r="515" spans="1:4" hidden="1" outlineLevel="1" x14ac:dyDescent="0.25">
      <c r="A515" s="8">
        <v>2011</v>
      </c>
      <c r="B515" s="8">
        <v>719</v>
      </c>
      <c r="C515" s="8">
        <v>1023</v>
      </c>
      <c r="D515" s="46">
        <f t="shared" ref="D515:D526" si="1">B515-C515</f>
        <v>-304</v>
      </c>
    </row>
    <row r="516" spans="1:4" hidden="1" outlineLevel="1" x14ac:dyDescent="0.25">
      <c r="A516" s="8">
        <v>2012</v>
      </c>
      <c r="B516" s="8">
        <v>715</v>
      </c>
      <c r="C516" s="8">
        <v>1046</v>
      </c>
      <c r="D516" s="46">
        <f t="shared" si="1"/>
        <v>-331</v>
      </c>
    </row>
    <row r="517" spans="1:4" hidden="1" outlineLevel="1" x14ac:dyDescent="0.25">
      <c r="A517" s="8">
        <v>2013</v>
      </c>
      <c r="B517" s="8">
        <v>743</v>
      </c>
      <c r="C517" s="8">
        <v>1075</v>
      </c>
      <c r="D517" s="46">
        <f t="shared" si="1"/>
        <v>-332</v>
      </c>
    </row>
    <row r="518" spans="1:4" hidden="1" outlineLevel="1" x14ac:dyDescent="0.25">
      <c r="A518" s="8">
        <v>2014</v>
      </c>
      <c r="B518" s="8">
        <v>833</v>
      </c>
      <c r="C518" s="8">
        <v>988</v>
      </c>
      <c r="D518" s="46">
        <f t="shared" si="1"/>
        <v>-155</v>
      </c>
    </row>
    <row r="519" spans="1:4" collapsed="1" x14ac:dyDescent="0.25">
      <c r="A519" s="8">
        <v>2015</v>
      </c>
      <c r="B519" s="8">
        <v>838</v>
      </c>
      <c r="C519" s="8">
        <v>960</v>
      </c>
      <c r="D519" s="46">
        <f t="shared" si="1"/>
        <v>-122</v>
      </c>
    </row>
    <row r="520" spans="1:4" x14ac:dyDescent="0.25">
      <c r="A520" s="8">
        <v>2016</v>
      </c>
      <c r="B520" s="8">
        <v>836</v>
      </c>
      <c r="C520" s="8">
        <v>1065</v>
      </c>
      <c r="D520" s="46">
        <f t="shared" si="1"/>
        <v>-229</v>
      </c>
    </row>
    <row r="521" spans="1:4" x14ac:dyDescent="0.25">
      <c r="A521" s="8">
        <v>2017</v>
      </c>
      <c r="B521" s="8">
        <v>808</v>
      </c>
      <c r="C521" s="8">
        <v>1023</v>
      </c>
      <c r="D521" s="46">
        <f t="shared" si="1"/>
        <v>-215</v>
      </c>
    </row>
    <row r="522" spans="1:4" x14ac:dyDescent="0.25">
      <c r="A522" s="8">
        <v>2018</v>
      </c>
      <c r="B522" s="8">
        <v>769</v>
      </c>
      <c r="C522" s="8">
        <v>1083</v>
      </c>
      <c r="D522" s="46">
        <f t="shared" si="1"/>
        <v>-314</v>
      </c>
    </row>
    <row r="523" spans="1:4" x14ac:dyDescent="0.25">
      <c r="A523" s="8">
        <v>2019</v>
      </c>
      <c r="B523" s="8">
        <v>807</v>
      </c>
      <c r="C523" s="8">
        <v>957</v>
      </c>
      <c r="D523" s="46">
        <f t="shared" si="1"/>
        <v>-150</v>
      </c>
    </row>
    <row r="524" spans="1:4" x14ac:dyDescent="0.25">
      <c r="A524" s="8">
        <v>2020</v>
      </c>
      <c r="B524" s="8">
        <v>677</v>
      </c>
      <c r="C524" s="8">
        <v>1037</v>
      </c>
      <c r="D524" s="46">
        <f t="shared" si="1"/>
        <v>-360</v>
      </c>
    </row>
    <row r="525" spans="1:4" x14ac:dyDescent="0.25">
      <c r="A525" s="8">
        <v>2021</v>
      </c>
      <c r="B525" s="8">
        <v>712</v>
      </c>
      <c r="C525" s="8">
        <v>1245</v>
      </c>
      <c r="D525" s="46">
        <f t="shared" si="1"/>
        <v>-533</v>
      </c>
    </row>
    <row r="526" spans="1:4" x14ac:dyDescent="0.25">
      <c r="A526" s="8">
        <v>2022</v>
      </c>
      <c r="B526" s="8">
        <v>610</v>
      </c>
      <c r="C526" s="8">
        <v>1107</v>
      </c>
      <c r="D526" s="46">
        <f t="shared" si="1"/>
        <v>-497</v>
      </c>
    </row>
    <row r="536" spans="1:3" s="2" customFormat="1" ht="5.25" customHeight="1" x14ac:dyDescent="0.2"/>
    <row r="538" spans="1:3" x14ac:dyDescent="0.25">
      <c r="B538" s="8" t="s">
        <v>86</v>
      </c>
      <c r="C538" s="8" t="s">
        <v>87</v>
      </c>
    </row>
    <row r="539" spans="1:3" x14ac:dyDescent="0.25">
      <c r="A539" s="8">
        <v>1991</v>
      </c>
      <c r="B539" s="47">
        <v>0.93113342898134865</v>
      </c>
      <c r="C539" s="47">
        <v>1.0033494066352899</v>
      </c>
    </row>
    <row r="540" spans="1:3" hidden="1" outlineLevel="1" x14ac:dyDescent="0.25">
      <c r="A540" s="8">
        <v>1992</v>
      </c>
      <c r="B540" s="47">
        <v>1.0853355426677713</v>
      </c>
      <c r="C540" s="47">
        <v>1.1219867591624695</v>
      </c>
    </row>
    <row r="541" spans="1:3" hidden="1" outlineLevel="1" x14ac:dyDescent="0.25">
      <c r="A541" s="8">
        <v>1993</v>
      </c>
      <c r="B541" s="47">
        <v>1.5561613958560523</v>
      </c>
      <c r="C541" s="47">
        <v>1.4648155760678649</v>
      </c>
    </row>
    <row r="542" spans="1:3" hidden="1" outlineLevel="1" x14ac:dyDescent="0.25">
      <c r="A542" s="8">
        <v>1994</v>
      </c>
      <c r="B542" s="47">
        <v>1.665615141955836</v>
      </c>
      <c r="C542" s="47">
        <v>1.7215122031662269</v>
      </c>
    </row>
    <row r="543" spans="1:3" hidden="1" outlineLevel="1" x14ac:dyDescent="0.25">
      <c r="A543" s="8">
        <v>1995</v>
      </c>
      <c r="B543" s="47">
        <v>1.7091584158415842</v>
      </c>
      <c r="C543" s="47">
        <v>1.804449594438007</v>
      </c>
    </row>
    <row r="544" spans="1:3" hidden="1" outlineLevel="1" x14ac:dyDescent="0.25">
      <c r="A544" s="8">
        <v>1996</v>
      </c>
      <c r="B544" s="47">
        <v>1.7057220708446867</v>
      </c>
      <c r="C544" s="47">
        <v>1.7360513935960342</v>
      </c>
    </row>
    <row r="545" spans="1:3" hidden="1" outlineLevel="1" x14ac:dyDescent="0.25">
      <c r="A545" s="8">
        <v>1997</v>
      </c>
      <c r="B545" s="47">
        <v>1.8597997138769671</v>
      </c>
      <c r="C545" s="47">
        <v>1.7808284652150823</v>
      </c>
    </row>
    <row r="546" spans="1:3" hidden="1" outlineLevel="1" x14ac:dyDescent="0.25">
      <c r="A546" s="8">
        <v>1998</v>
      </c>
      <c r="B546" s="47">
        <v>2.0706605222734256</v>
      </c>
      <c r="C546" s="47">
        <v>1.8541610192464082</v>
      </c>
    </row>
    <row r="547" spans="1:3" hidden="1" outlineLevel="1" x14ac:dyDescent="0.25">
      <c r="A547" s="8">
        <v>1999</v>
      </c>
      <c r="B547" s="47">
        <v>1.6883289124668435</v>
      </c>
      <c r="C547" s="47">
        <v>1.6972766265309287</v>
      </c>
    </row>
    <row r="548" spans="1:3" collapsed="1" x14ac:dyDescent="0.25">
      <c r="A548" s="8">
        <v>2000</v>
      </c>
      <c r="B548" s="47">
        <v>1.4345238095238095</v>
      </c>
      <c r="C548" s="47">
        <v>1.5919426594167079</v>
      </c>
    </row>
    <row r="549" spans="1:3" hidden="1" outlineLevel="1" x14ac:dyDescent="0.25">
      <c r="A549" s="8">
        <v>2001</v>
      </c>
      <c r="B549" s="47">
        <v>1.7277777777777779</v>
      </c>
      <c r="C549" s="47">
        <v>1.6820128479657388</v>
      </c>
    </row>
    <row r="550" spans="1:3" hidden="1" outlineLevel="1" x14ac:dyDescent="0.25">
      <c r="A550" s="8">
        <v>2002</v>
      </c>
      <c r="B550" s="47">
        <v>1.5280487804878049</v>
      </c>
      <c r="C550" s="47">
        <v>1.6244126761971409</v>
      </c>
    </row>
    <row r="551" spans="1:3" hidden="1" outlineLevel="1" x14ac:dyDescent="0.25">
      <c r="A551" s="8">
        <v>2003</v>
      </c>
      <c r="B551" s="47">
        <v>1.4926108374384237</v>
      </c>
      <c r="C551" s="47">
        <v>1.5441778539464914</v>
      </c>
    </row>
    <row r="552" spans="1:3" hidden="1" outlineLevel="1" x14ac:dyDescent="0.25">
      <c r="A552" s="8">
        <v>2004</v>
      </c>
      <c r="B552" s="47">
        <v>1.34375</v>
      </c>
      <c r="C552" s="47">
        <v>1.5748991836333235</v>
      </c>
    </row>
    <row r="553" spans="1:3" collapsed="1" x14ac:dyDescent="0.25">
      <c r="A553" s="8">
        <v>2005</v>
      </c>
      <c r="B553" s="47">
        <v>1.3238993710691824</v>
      </c>
      <c r="C553" s="47">
        <v>1.5247243801460668</v>
      </c>
    </row>
    <row r="554" spans="1:3" hidden="1" outlineLevel="1" x14ac:dyDescent="0.25">
      <c r="A554" s="8">
        <v>2006</v>
      </c>
      <c r="B554" s="8">
        <v>1.34</v>
      </c>
      <c r="C554" s="8">
        <v>1.49</v>
      </c>
    </row>
    <row r="555" spans="1:3" hidden="1" outlineLevel="1" x14ac:dyDescent="0.25">
      <c r="A555" s="8">
        <v>2007</v>
      </c>
      <c r="B555" s="8">
        <v>1.32</v>
      </c>
      <c r="C555" s="8">
        <v>1.42</v>
      </c>
    </row>
    <row r="556" spans="1:3" hidden="1" outlineLevel="1" x14ac:dyDescent="0.25">
      <c r="A556" s="8">
        <v>2008</v>
      </c>
      <c r="B556" s="8">
        <v>1.08</v>
      </c>
      <c r="C556" s="8">
        <v>1.29</v>
      </c>
    </row>
    <row r="557" spans="1:3" hidden="1" outlineLevel="1" x14ac:dyDescent="0.25">
      <c r="A557" s="8">
        <v>2009</v>
      </c>
      <c r="B557" s="8">
        <v>1.27</v>
      </c>
      <c r="C557" s="8">
        <v>1.38</v>
      </c>
    </row>
    <row r="558" spans="1:3" collapsed="1" x14ac:dyDescent="0.25">
      <c r="A558" s="8">
        <v>2010</v>
      </c>
      <c r="B558" s="8">
        <v>1.52</v>
      </c>
      <c r="C558" s="8">
        <v>1.56</v>
      </c>
    </row>
    <row r="559" spans="1:3" ht="14.25" hidden="1" customHeight="1" outlineLevel="1" x14ac:dyDescent="0.25">
      <c r="A559" s="8">
        <v>2011</v>
      </c>
      <c r="B559" s="8">
        <v>1.42</v>
      </c>
      <c r="C559" s="8">
        <v>1.52</v>
      </c>
    </row>
    <row r="560" spans="1:3" hidden="1" outlineLevel="1" x14ac:dyDescent="0.25">
      <c r="A560" s="8">
        <v>2012</v>
      </c>
      <c r="B560" s="8">
        <v>1.46</v>
      </c>
      <c r="C560" s="8">
        <v>1.46</v>
      </c>
    </row>
    <row r="561" spans="1:3" hidden="1" outlineLevel="1" x14ac:dyDescent="0.25">
      <c r="A561" s="8">
        <v>2013</v>
      </c>
      <c r="B561" s="8">
        <v>1.45</v>
      </c>
      <c r="C561" s="8">
        <v>1.39</v>
      </c>
    </row>
    <row r="562" spans="1:3" hidden="1" outlineLevel="1" x14ac:dyDescent="0.25">
      <c r="A562" s="8">
        <v>2014</v>
      </c>
      <c r="B562" s="8">
        <v>1.19</v>
      </c>
      <c r="C562" s="8">
        <v>1.31</v>
      </c>
    </row>
    <row r="563" spans="1:3" collapsed="1" x14ac:dyDescent="0.25">
      <c r="A563" s="8">
        <v>2015</v>
      </c>
      <c r="B563" s="8">
        <v>1.1499999999999999</v>
      </c>
      <c r="C563" s="47">
        <v>1.3</v>
      </c>
    </row>
    <row r="564" spans="1:3" x14ac:dyDescent="0.25">
      <c r="A564" s="8">
        <v>2016</v>
      </c>
      <c r="B564" s="8">
        <v>1.27</v>
      </c>
      <c r="C564" s="47">
        <v>1.3</v>
      </c>
    </row>
    <row r="565" spans="1:3" x14ac:dyDescent="0.25">
      <c r="A565" s="8">
        <v>2017</v>
      </c>
      <c r="B565" s="8">
        <v>1.27</v>
      </c>
      <c r="C565" s="8">
        <v>1.38</v>
      </c>
    </row>
    <row r="566" spans="1:3" x14ac:dyDescent="0.25">
      <c r="A566" s="8">
        <v>2018</v>
      </c>
      <c r="B566" s="8">
        <v>1.41</v>
      </c>
      <c r="C566" s="8">
        <v>1.49</v>
      </c>
    </row>
    <row r="567" spans="1:3" x14ac:dyDescent="0.25">
      <c r="A567" s="8">
        <v>2019</v>
      </c>
      <c r="B567" s="8">
        <v>1.19</v>
      </c>
      <c r="C567" s="8">
        <v>1.48</v>
      </c>
    </row>
    <row r="568" spans="1:3" x14ac:dyDescent="0.25">
      <c r="A568" s="8">
        <v>2020</v>
      </c>
      <c r="B568" s="8">
        <v>1.53</v>
      </c>
      <c r="C568" s="8">
        <v>1.64</v>
      </c>
    </row>
    <row r="569" spans="1:3" x14ac:dyDescent="0.25">
      <c r="A569" s="8">
        <v>2021</v>
      </c>
      <c r="B569" s="8">
        <v>1.75</v>
      </c>
      <c r="C569" s="8">
        <v>1.99</v>
      </c>
    </row>
    <row r="570" spans="1:3" x14ac:dyDescent="0.25">
      <c r="A570" s="8">
        <v>2022</v>
      </c>
      <c r="B570" s="8">
        <v>1.81</v>
      </c>
      <c r="C570" s="8">
        <v>1.93</v>
      </c>
    </row>
    <row r="578" spans="1:2" s="2" customFormat="1" ht="5.25" customHeight="1" x14ac:dyDescent="0.2"/>
    <row r="580" spans="1:2" x14ac:dyDescent="0.25">
      <c r="B580" s="8" t="s">
        <v>88</v>
      </c>
    </row>
    <row r="581" spans="1:2" x14ac:dyDescent="0.25">
      <c r="A581" s="8" t="s">
        <v>3</v>
      </c>
      <c r="B581" s="47">
        <v>1.9262253980193056</v>
      </c>
    </row>
    <row r="582" spans="1:2" x14ac:dyDescent="0.25">
      <c r="A582" s="8" t="s">
        <v>4</v>
      </c>
      <c r="B582" s="47">
        <v>2.0362726704190117</v>
      </c>
    </row>
    <row r="583" spans="1:2" x14ac:dyDescent="0.25">
      <c r="A583" s="8" t="s">
        <v>5</v>
      </c>
      <c r="B583" s="47">
        <v>2.689090909090909</v>
      </c>
    </row>
    <row r="584" spans="1:2" x14ac:dyDescent="0.25">
      <c r="A584" s="8" t="s">
        <v>6</v>
      </c>
      <c r="B584" s="47">
        <v>1.6372950819672132</v>
      </c>
    </row>
    <row r="585" spans="1:2" x14ac:dyDescent="0.25">
      <c r="A585" s="8" t="s">
        <v>146</v>
      </c>
      <c r="B585" s="47">
        <v>1.71875</v>
      </c>
    </row>
    <row r="586" spans="1:2" x14ac:dyDescent="0.25">
      <c r="A586" s="8" t="s">
        <v>7</v>
      </c>
      <c r="B586" s="47">
        <v>1.4019607843137254</v>
      </c>
    </row>
    <row r="587" spans="1:2" x14ac:dyDescent="0.25">
      <c r="A587" s="8" t="s">
        <v>8</v>
      </c>
      <c r="B587" s="47">
        <v>1.8147540983606558</v>
      </c>
    </row>
    <row r="588" spans="1:2" x14ac:dyDescent="0.25">
      <c r="A588" s="8" t="s">
        <v>9</v>
      </c>
      <c r="B588" s="47">
        <v>2.3300970873786406</v>
      </c>
    </row>
    <row r="589" spans="1:2" x14ac:dyDescent="0.25">
      <c r="A589" s="8" t="s">
        <v>147</v>
      </c>
      <c r="B589" s="47">
        <v>1.6222222222222222</v>
      </c>
    </row>
    <row r="590" spans="1:2" x14ac:dyDescent="0.25">
      <c r="A590" s="8" t="s">
        <v>10</v>
      </c>
      <c r="B590" s="47">
        <v>2.0601503759398496</v>
      </c>
    </row>
    <row r="591" spans="1:2" x14ac:dyDescent="0.25">
      <c r="B591" s="47"/>
    </row>
    <row r="605" spans="1:4" s="2" customFormat="1" ht="5.25" customHeight="1" x14ac:dyDescent="0.2"/>
    <row r="607" spans="1:4" x14ac:dyDescent="0.25">
      <c r="B607" s="8" t="s">
        <v>89</v>
      </c>
      <c r="C607" s="8" t="s">
        <v>90</v>
      </c>
      <c r="D607" s="8" t="s">
        <v>91</v>
      </c>
    </row>
    <row r="608" spans="1:4" x14ac:dyDescent="0.25">
      <c r="A608" s="8" t="s">
        <v>3</v>
      </c>
      <c r="B608" s="19">
        <v>8.47261403031745</v>
      </c>
      <c r="C608" s="19">
        <v>16.320164332812183</v>
      </c>
      <c r="D608" s="19">
        <v>-7.8475503024947324</v>
      </c>
    </row>
    <row r="609" spans="1:4" x14ac:dyDescent="0.25">
      <c r="A609" s="8" t="s">
        <v>4</v>
      </c>
      <c r="B609" s="19">
        <v>7.8705276059124945</v>
      </c>
      <c r="C609" s="19">
        <v>16.026540265697985</v>
      </c>
      <c r="D609" s="19">
        <v>-8.1560126597854925</v>
      </c>
    </row>
    <row r="610" spans="1:4" x14ac:dyDescent="0.25">
      <c r="A610" s="8" t="s">
        <v>5</v>
      </c>
      <c r="B610" s="19">
        <v>6.9752694990488271</v>
      </c>
      <c r="C610" s="19">
        <v>18.757133798351301</v>
      </c>
      <c r="D610" s="19">
        <v>-11.781864299302473</v>
      </c>
    </row>
    <row r="611" spans="1:4" x14ac:dyDescent="0.25">
      <c r="A611" s="8" t="s">
        <v>6</v>
      </c>
      <c r="B611" s="19">
        <v>8.8992632577139101</v>
      </c>
      <c r="C611" s="19">
        <v>14.570719964986505</v>
      </c>
      <c r="D611" s="19">
        <v>-5.6714567072725943</v>
      </c>
    </row>
    <row r="612" spans="1:4" x14ac:dyDescent="0.25">
      <c r="A612" s="8" t="s">
        <v>146</v>
      </c>
      <c r="B612" s="19">
        <v>8.9568949430863967</v>
      </c>
      <c r="C612" s="19">
        <v>15.394663183429746</v>
      </c>
      <c r="D612" s="19">
        <v>-6.437768240343348</v>
      </c>
    </row>
    <row r="613" spans="1:4" x14ac:dyDescent="0.25">
      <c r="A613" s="8" t="s">
        <v>7</v>
      </c>
      <c r="B613" s="19">
        <v>11.962938347863481</v>
      </c>
      <c r="C613" s="19">
        <v>16.771570428867431</v>
      </c>
      <c r="D613" s="19">
        <v>-4.8086320810039487</v>
      </c>
    </row>
    <row r="614" spans="1:4" x14ac:dyDescent="0.25">
      <c r="A614" s="8" t="s">
        <v>8</v>
      </c>
      <c r="B614" s="19">
        <v>9.09253517767708</v>
      </c>
      <c r="C614" s="19">
        <v>16.500715478177916</v>
      </c>
      <c r="D614" s="19">
        <v>-7.4081803005008346</v>
      </c>
    </row>
    <row r="615" spans="1:4" x14ac:dyDescent="0.25">
      <c r="A615" s="8" t="s">
        <v>9</v>
      </c>
      <c r="B615" s="19">
        <v>7.8095382515732812</v>
      </c>
      <c r="C615" s="19">
        <v>18.196982333762982</v>
      </c>
      <c r="D615" s="19">
        <v>-10.387444082189704</v>
      </c>
    </row>
    <row r="616" spans="1:4" x14ac:dyDescent="0.25">
      <c r="A616" s="8" t="s">
        <v>147</v>
      </c>
      <c r="B616" s="19">
        <v>9.9623644011512074</v>
      </c>
      <c r="C616" s="19">
        <v>16.161168917423069</v>
      </c>
      <c r="D616" s="19">
        <v>-6.1988045162718617</v>
      </c>
    </row>
    <row r="617" spans="1:4" x14ac:dyDescent="0.25">
      <c r="A617" s="8" t="s">
        <v>10</v>
      </c>
      <c r="B617" s="19">
        <v>8.0733276678402319</v>
      </c>
      <c r="C617" s="19">
        <v>16.632269029986645</v>
      </c>
      <c r="D617" s="19">
        <v>-8.5589413621464114</v>
      </c>
    </row>
    <row r="618" spans="1:4" x14ac:dyDescent="0.25">
      <c r="B618" s="19"/>
      <c r="C618" s="19"/>
      <c r="D618" s="19"/>
    </row>
    <row r="626" spans="1:24" x14ac:dyDescent="0.25">
      <c r="X626" s="8" t="s">
        <v>79</v>
      </c>
    </row>
    <row r="634" spans="1:24" s="2" customFormat="1" ht="5.25" customHeight="1" x14ac:dyDescent="0.2"/>
    <row r="636" spans="1:24" x14ac:dyDescent="0.25">
      <c r="B636" s="8" t="s">
        <v>106</v>
      </c>
      <c r="C636" s="8" t="s">
        <v>107</v>
      </c>
      <c r="D636" s="8" t="s">
        <v>108</v>
      </c>
    </row>
    <row r="637" spans="1:24" x14ac:dyDescent="0.25">
      <c r="A637" s="8" t="s">
        <v>3</v>
      </c>
      <c r="B637" s="19">
        <v>-7.8475503024947324</v>
      </c>
      <c r="C637" s="19">
        <v>3.9967966147780571</v>
      </c>
      <c r="D637" s="19">
        <v>3.8507536877166619</v>
      </c>
      <c r="E637" s="19"/>
    </row>
    <row r="638" spans="1:24" x14ac:dyDescent="0.25">
      <c r="A638" s="8" t="s">
        <v>4</v>
      </c>
      <c r="B638" s="19">
        <v>-8.1560126597854925</v>
      </c>
      <c r="C638" s="19">
        <v>14.205342508232306</v>
      </c>
      <c r="D638" s="19">
        <v>6.049329848446833</v>
      </c>
      <c r="E638" s="19"/>
    </row>
    <row r="639" spans="1:24" x14ac:dyDescent="0.25">
      <c r="A639" s="8" t="s">
        <v>5</v>
      </c>
      <c r="B639" s="19">
        <v>-11.781864299302473</v>
      </c>
      <c r="C639" s="19">
        <v>8.3576410906785039</v>
      </c>
      <c r="D639" s="19">
        <v>-3.4242232086240993</v>
      </c>
      <c r="E639" s="19"/>
    </row>
    <row r="640" spans="1:24" x14ac:dyDescent="0.25">
      <c r="A640" s="8" t="s">
        <v>6</v>
      </c>
      <c r="B640" s="19">
        <v>-5.6714567072725943</v>
      </c>
      <c r="C640" s="19">
        <v>8.2609964257057413</v>
      </c>
      <c r="D640" s="19">
        <v>2.5895397184330715</v>
      </c>
      <c r="E640" s="19"/>
    </row>
    <row r="641" spans="1:5" x14ac:dyDescent="0.25">
      <c r="A641" s="8" t="s">
        <v>146</v>
      </c>
      <c r="B641" s="19">
        <v>-6.437768240343348</v>
      </c>
      <c r="C641" s="19">
        <v>7.2774771412576973</v>
      </c>
      <c r="D641" s="19">
        <v>0.83970890091438155</v>
      </c>
      <c r="E641" s="19"/>
    </row>
    <row r="642" spans="1:5" x14ac:dyDescent="0.25">
      <c r="A642" s="8" t="s">
        <v>7</v>
      </c>
      <c r="B642" s="19">
        <v>-4.8086320810039487</v>
      </c>
      <c r="C642" s="19">
        <v>16.478361155635479</v>
      </c>
      <c r="D642" s="19">
        <v>11.66972907463156</v>
      </c>
      <c r="E642" s="19"/>
    </row>
    <row r="643" spans="1:5" x14ac:dyDescent="0.25">
      <c r="A643" s="8" t="s">
        <v>8</v>
      </c>
      <c r="B643" s="19">
        <v>-7.4081803005008346</v>
      </c>
      <c r="C643" s="19">
        <v>3.3538039589792512</v>
      </c>
      <c r="D643" s="19">
        <v>-4.0543763415216674</v>
      </c>
      <c r="E643" s="19"/>
    </row>
    <row r="644" spans="1:5" x14ac:dyDescent="0.25">
      <c r="A644" s="8" t="s">
        <v>9</v>
      </c>
      <c r="B644" s="19">
        <v>-10.387444082189704</v>
      </c>
      <c r="C644" s="19">
        <v>6.4826749564030637</v>
      </c>
      <c r="D644" s="19">
        <v>-3.9047691257866983</v>
      </c>
      <c r="E644" s="19"/>
    </row>
    <row r="645" spans="1:5" x14ac:dyDescent="0.25">
      <c r="A645" s="8" t="s">
        <v>147</v>
      </c>
      <c r="B645" s="19">
        <v>-6.1988045162718617</v>
      </c>
      <c r="C645" s="19">
        <v>-1.4168696037192827</v>
      </c>
      <c r="D645" s="19">
        <v>-7.6156741199911711</v>
      </c>
      <c r="E645" s="19"/>
    </row>
    <row r="646" spans="1:5" x14ac:dyDescent="0.25">
      <c r="A646" s="8" t="s">
        <v>10</v>
      </c>
      <c r="B646" s="19">
        <v>-8.5589413621464114</v>
      </c>
      <c r="C646" s="19">
        <v>8.3464853708874589</v>
      </c>
      <c r="D646" s="19">
        <v>-0.21245599125888967</v>
      </c>
      <c r="E646" s="19"/>
    </row>
    <row r="647" spans="1:5" x14ac:dyDescent="0.25">
      <c r="B647" s="19"/>
      <c r="C647" s="19"/>
      <c r="D647" s="19"/>
    </row>
    <row r="648" spans="1:5" x14ac:dyDescent="0.25">
      <c r="D648" s="19"/>
    </row>
    <row r="649" spans="1:5" x14ac:dyDescent="0.25">
      <c r="D649" s="19"/>
    </row>
    <row r="650" spans="1:5" x14ac:dyDescent="0.25">
      <c r="D650" s="19"/>
    </row>
    <row r="651" spans="1:5" x14ac:dyDescent="0.25">
      <c r="D651" s="19"/>
    </row>
    <row r="652" spans="1:5" x14ac:dyDescent="0.25">
      <c r="D652" s="19"/>
    </row>
    <row r="653" spans="1:5" x14ac:dyDescent="0.25">
      <c r="D653" s="19"/>
    </row>
    <row r="654" spans="1:5" x14ac:dyDescent="0.25">
      <c r="D654" s="19" t="s">
        <v>79</v>
      </c>
    </row>
    <row r="655" spans="1:5" x14ac:dyDescent="0.25">
      <c r="D655" s="19"/>
    </row>
    <row r="656" spans="1:5" x14ac:dyDescent="0.25">
      <c r="D656" s="19"/>
    </row>
    <row r="657" spans="1:4" x14ac:dyDescent="0.25">
      <c r="D657" s="19"/>
    </row>
    <row r="658" spans="1:4" x14ac:dyDescent="0.25">
      <c r="D658" s="19"/>
    </row>
    <row r="659" spans="1:4" x14ac:dyDescent="0.25">
      <c r="D659" s="19"/>
    </row>
    <row r="660" spans="1:4" x14ac:dyDescent="0.25">
      <c r="D660" s="19"/>
    </row>
    <row r="661" spans="1:4" s="2" customFormat="1" ht="5.25" customHeight="1" x14ac:dyDescent="0.2"/>
    <row r="663" spans="1:4" x14ac:dyDescent="0.25">
      <c r="A663" s="8" t="s">
        <v>93</v>
      </c>
      <c r="B663" s="8" t="s">
        <v>94</v>
      </c>
      <c r="C663" s="8" t="s">
        <v>92</v>
      </c>
      <c r="D663" s="8" t="s">
        <v>95</v>
      </c>
    </row>
    <row r="664" spans="1:4" x14ac:dyDescent="0.25">
      <c r="A664" s="8">
        <v>1989</v>
      </c>
      <c r="B664" s="45">
        <v>376</v>
      </c>
      <c r="C664" s="45">
        <v>-525</v>
      </c>
      <c r="D664" s="45">
        <v>-149</v>
      </c>
    </row>
    <row r="665" spans="1:4" x14ac:dyDescent="0.25">
      <c r="A665" s="8">
        <v>1990</v>
      </c>
      <c r="B665" s="45">
        <v>319</v>
      </c>
      <c r="C665" s="45">
        <v>-830</v>
      </c>
      <c r="D665" s="45">
        <v>-511</v>
      </c>
    </row>
    <row r="666" spans="1:4" hidden="1" outlineLevel="1" x14ac:dyDescent="0.25">
      <c r="A666" s="8">
        <v>1991</v>
      </c>
      <c r="B666" s="45">
        <v>96</v>
      </c>
      <c r="C666" s="45">
        <v>-1768</v>
      </c>
      <c r="D666" s="45">
        <v>-1672</v>
      </c>
    </row>
    <row r="667" spans="1:4" hidden="1" outlineLevel="1" x14ac:dyDescent="0.25">
      <c r="A667" s="8">
        <v>1995</v>
      </c>
      <c r="B667" s="45">
        <v>-573</v>
      </c>
      <c r="C667" s="45">
        <v>-1556</v>
      </c>
      <c r="D667" s="45">
        <v>-2129</v>
      </c>
    </row>
    <row r="668" spans="1:4" collapsed="1" x14ac:dyDescent="0.25">
      <c r="A668" s="8">
        <v>2000</v>
      </c>
      <c r="B668" s="45">
        <v>-365</v>
      </c>
      <c r="C668" s="45">
        <v>-1417</v>
      </c>
      <c r="D668" s="45">
        <v>-1782</v>
      </c>
    </row>
    <row r="669" spans="1:4" hidden="1" outlineLevel="1" x14ac:dyDescent="0.25">
      <c r="A669" s="8">
        <v>2001</v>
      </c>
      <c r="B669" s="45">
        <v>-524</v>
      </c>
      <c r="C669" s="45">
        <v>-963</v>
      </c>
      <c r="D669" s="45">
        <v>-1487</v>
      </c>
    </row>
    <row r="670" spans="1:4" hidden="1" outlineLevel="1" x14ac:dyDescent="0.25">
      <c r="A670" s="8">
        <v>2002</v>
      </c>
      <c r="B670" s="45">
        <v>-428</v>
      </c>
      <c r="C670" s="45">
        <v>-400</v>
      </c>
      <c r="D670" s="45">
        <v>-828</v>
      </c>
    </row>
    <row r="671" spans="1:4" hidden="1" outlineLevel="1" x14ac:dyDescent="0.25">
      <c r="A671" s="8">
        <v>2003</v>
      </c>
      <c r="B671" s="45">
        <v>-394</v>
      </c>
      <c r="C671" s="45">
        <v>-581</v>
      </c>
      <c r="D671" s="45">
        <v>-975</v>
      </c>
    </row>
    <row r="672" spans="1:4" hidden="1" outlineLevel="1" x14ac:dyDescent="0.25">
      <c r="A672" s="8">
        <v>2004</v>
      </c>
      <c r="B672" s="45">
        <v>-289</v>
      </c>
      <c r="C672" s="45">
        <v>-518</v>
      </c>
      <c r="D672" s="45">
        <v>-807</v>
      </c>
    </row>
    <row r="673" spans="1:4" collapsed="1" x14ac:dyDescent="0.25">
      <c r="A673" s="8">
        <v>2005</v>
      </c>
      <c r="B673" s="45">
        <v>-297</v>
      </c>
      <c r="C673" s="45">
        <v>-424</v>
      </c>
      <c r="D673" s="45">
        <v>-721</v>
      </c>
    </row>
    <row r="674" spans="1:4" hidden="1" outlineLevel="1" x14ac:dyDescent="0.25">
      <c r="A674" s="8">
        <v>2006</v>
      </c>
      <c r="B674" s="45">
        <v>-262</v>
      </c>
      <c r="C674" s="45">
        <v>-358</v>
      </c>
      <c r="D674" s="45">
        <v>-620</v>
      </c>
    </row>
    <row r="675" spans="1:4" ht="13.5" hidden="1" customHeight="1" outlineLevel="1" x14ac:dyDescent="0.25">
      <c r="A675" s="8">
        <v>2007</v>
      </c>
      <c r="B675" s="45">
        <v>-251</v>
      </c>
      <c r="C675" s="45">
        <v>-422</v>
      </c>
      <c r="D675" s="45">
        <f>B675+C675</f>
        <v>-673</v>
      </c>
    </row>
    <row r="676" spans="1:4" hidden="1" outlineLevel="1" x14ac:dyDescent="0.25">
      <c r="A676" s="8">
        <v>2008</v>
      </c>
      <c r="B676" s="45">
        <v>-54</v>
      </c>
      <c r="C676" s="45">
        <v>-1016</v>
      </c>
      <c r="D676" s="45">
        <f t="shared" ref="D676:D685" si="2">B676+C676</f>
        <v>-1070</v>
      </c>
    </row>
    <row r="677" spans="1:4" hidden="1" outlineLevel="1" x14ac:dyDescent="0.25">
      <c r="A677" s="8">
        <v>2009</v>
      </c>
      <c r="B677" s="45">
        <v>-211</v>
      </c>
      <c r="C677" s="45">
        <v>-1554</v>
      </c>
      <c r="D677" s="45">
        <f t="shared" si="2"/>
        <v>-1765</v>
      </c>
    </row>
    <row r="678" spans="1:4" collapsed="1" x14ac:dyDescent="0.25">
      <c r="A678" s="8">
        <v>2010</v>
      </c>
      <c r="B678" s="45">
        <v>-334</v>
      </c>
      <c r="C678" s="45">
        <v>-1669</v>
      </c>
      <c r="D678" s="45">
        <f t="shared" si="2"/>
        <v>-2003</v>
      </c>
    </row>
    <row r="679" spans="1:4" hidden="1" outlineLevel="1" x14ac:dyDescent="0.25">
      <c r="A679" s="8">
        <v>2011</v>
      </c>
      <c r="B679" s="45">
        <v>-304</v>
      </c>
      <c r="C679" s="45">
        <v>-1794</v>
      </c>
      <c r="D679" s="45">
        <f t="shared" si="2"/>
        <v>-2098</v>
      </c>
    </row>
    <row r="680" spans="1:4" hidden="1" outlineLevel="1" x14ac:dyDescent="0.25">
      <c r="A680" s="8">
        <v>2012</v>
      </c>
      <c r="B680" s="45">
        <v>-331</v>
      </c>
      <c r="C680" s="45">
        <v>-1012</v>
      </c>
      <c r="D680" s="45">
        <f t="shared" si="2"/>
        <v>-1343</v>
      </c>
    </row>
    <row r="681" spans="1:4" hidden="1" outlineLevel="1" x14ac:dyDescent="0.25">
      <c r="A681" s="8">
        <v>2013</v>
      </c>
      <c r="B681" s="45">
        <v>-332</v>
      </c>
      <c r="C681" s="45">
        <v>-1211</v>
      </c>
      <c r="D681" s="45">
        <f t="shared" si="2"/>
        <v>-1543</v>
      </c>
    </row>
    <row r="682" spans="1:4" hidden="1" outlineLevel="1" x14ac:dyDescent="0.25">
      <c r="A682" s="8">
        <v>2014</v>
      </c>
      <c r="B682" s="45">
        <v>-155</v>
      </c>
      <c r="C682" s="45">
        <v>-646</v>
      </c>
      <c r="D682" s="45">
        <f t="shared" si="2"/>
        <v>-801</v>
      </c>
    </row>
    <row r="683" spans="1:4" collapsed="1" x14ac:dyDescent="0.25">
      <c r="A683" s="8">
        <v>2015</v>
      </c>
      <c r="B683" s="45">
        <v>-122</v>
      </c>
      <c r="C683" s="45">
        <v>-373</v>
      </c>
      <c r="D683" s="45">
        <f t="shared" si="2"/>
        <v>-495</v>
      </c>
    </row>
    <row r="684" spans="1:4" x14ac:dyDescent="0.25">
      <c r="A684" s="8">
        <v>2016</v>
      </c>
      <c r="B684" s="45">
        <v>-229</v>
      </c>
      <c r="C684" s="45">
        <v>-958</v>
      </c>
      <c r="D684" s="45">
        <f t="shared" si="2"/>
        <v>-1187</v>
      </c>
    </row>
    <row r="685" spans="1:4" x14ac:dyDescent="0.25">
      <c r="A685" s="8">
        <v>2017</v>
      </c>
      <c r="B685" s="45">
        <v>-215</v>
      </c>
      <c r="C685" s="45">
        <v>-48</v>
      </c>
      <c r="D685" s="45">
        <f t="shared" si="2"/>
        <v>-263</v>
      </c>
    </row>
    <row r="686" spans="1:4" x14ac:dyDescent="0.25">
      <c r="A686" s="8">
        <v>2018</v>
      </c>
      <c r="B686" s="45">
        <v>-314</v>
      </c>
      <c r="C686" s="45">
        <v>79</v>
      </c>
      <c r="D686" s="45">
        <v>-235</v>
      </c>
    </row>
    <row r="687" spans="1:4" x14ac:dyDescent="0.25">
      <c r="A687" s="8">
        <v>2019</v>
      </c>
      <c r="B687" s="45">
        <v>-150</v>
      </c>
      <c r="C687" s="45">
        <v>-260</v>
      </c>
      <c r="D687" s="45">
        <v>-410</v>
      </c>
    </row>
    <row r="688" spans="1:4" x14ac:dyDescent="0.25">
      <c r="A688" s="8">
        <v>2020</v>
      </c>
      <c r="B688" s="45">
        <v>-360</v>
      </c>
      <c r="C688" s="45">
        <v>11</v>
      </c>
      <c r="D688" s="45">
        <f>B688+C688</f>
        <v>-349</v>
      </c>
    </row>
    <row r="689" spans="1:7" x14ac:dyDescent="0.25">
      <c r="A689" s="8">
        <v>2021</v>
      </c>
      <c r="B689" s="45">
        <v>-533</v>
      </c>
      <c r="C689" s="45">
        <v>-71</v>
      </c>
      <c r="D689" s="45">
        <v>-604</v>
      </c>
    </row>
    <row r="690" spans="1:7" x14ac:dyDescent="0.25">
      <c r="A690" s="8">
        <v>2022</v>
      </c>
      <c r="B690" s="45">
        <v>-497</v>
      </c>
      <c r="C690" s="45">
        <v>225</v>
      </c>
      <c r="D690" s="45">
        <v>-272</v>
      </c>
    </row>
    <row r="700" spans="1:7" s="2" customFormat="1" ht="5.25" customHeight="1" x14ac:dyDescent="0.2"/>
    <row r="702" spans="1:7" x14ac:dyDescent="0.25">
      <c r="B702" s="8" t="s">
        <v>97</v>
      </c>
      <c r="C702" s="8" t="s">
        <v>98</v>
      </c>
      <c r="D702" s="8" t="s">
        <v>99</v>
      </c>
    </row>
    <row r="703" spans="1:7" hidden="1" outlineLevel="1" x14ac:dyDescent="0.25">
      <c r="A703" s="8">
        <v>1999</v>
      </c>
      <c r="B703" s="11">
        <v>51573</v>
      </c>
      <c r="C703" s="11">
        <v>36088</v>
      </c>
      <c r="D703" s="11">
        <v>1854</v>
      </c>
    </row>
    <row r="704" spans="1:7" collapsed="1" x14ac:dyDescent="0.25">
      <c r="A704" s="8">
        <v>2000</v>
      </c>
      <c r="B704" s="11">
        <v>52119</v>
      </c>
      <c r="C704" s="11">
        <v>35076</v>
      </c>
      <c r="D704" s="11">
        <v>1936</v>
      </c>
      <c r="E704" s="19">
        <f>C704/(SUM(B704:D704))*100</f>
        <v>39.353311418025157</v>
      </c>
      <c r="F704" s="11"/>
      <c r="G704" s="19"/>
    </row>
    <row r="705" spans="1:7" hidden="1" outlineLevel="1" x14ac:dyDescent="0.25">
      <c r="A705" s="8">
        <v>2001</v>
      </c>
      <c r="B705" s="11">
        <v>53323</v>
      </c>
      <c r="C705" s="11">
        <v>31740</v>
      </c>
      <c r="D705" s="11">
        <v>2181</v>
      </c>
      <c r="E705" s="19">
        <f t="shared" ref="E705:E719" si="3">C705/(SUM(B705:D705))*100</f>
        <v>36.38072532208519</v>
      </c>
      <c r="F705" s="11"/>
      <c r="G705" s="19"/>
    </row>
    <row r="706" spans="1:7" hidden="1" outlineLevel="1" x14ac:dyDescent="0.25">
      <c r="A706" s="8">
        <v>2002</v>
      </c>
      <c r="B706" s="11">
        <v>53819</v>
      </c>
      <c r="C706" s="11">
        <v>31050</v>
      </c>
      <c r="D706" s="11">
        <v>2200</v>
      </c>
      <c r="E706" s="19">
        <f t="shared" si="3"/>
        <v>35.661372015298213</v>
      </c>
      <c r="F706" s="11"/>
      <c r="G706" s="19"/>
    </row>
    <row r="707" spans="1:7" hidden="1" outlineLevel="1" x14ac:dyDescent="0.25">
      <c r="A707" s="8">
        <v>2003</v>
      </c>
      <c r="B707" s="11">
        <v>55053</v>
      </c>
      <c r="C707" s="11">
        <v>29097</v>
      </c>
      <c r="D707" s="11">
        <v>2278</v>
      </c>
      <c r="E707" s="19">
        <f t="shared" si="3"/>
        <v>33.666172999490904</v>
      </c>
      <c r="F707" s="11"/>
      <c r="G707" s="19"/>
    </row>
    <row r="708" spans="1:7" hidden="1" outlineLevel="1" x14ac:dyDescent="0.25">
      <c r="A708" s="8">
        <v>2004</v>
      </c>
      <c r="B708" s="11">
        <v>56302</v>
      </c>
      <c r="C708" s="11">
        <v>27277</v>
      </c>
      <c r="D708" s="11">
        <v>2432</v>
      </c>
      <c r="E708" s="19">
        <f t="shared" si="3"/>
        <v>31.713385497203845</v>
      </c>
      <c r="F708" s="11"/>
      <c r="G708" s="19"/>
    </row>
    <row r="709" spans="1:7" collapsed="1" x14ac:dyDescent="0.25">
      <c r="A709" s="8">
        <v>2005</v>
      </c>
      <c r="B709" s="11">
        <v>58064</v>
      </c>
      <c r="C709" s="11">
        <v>24780</v>
      </c>
      <c r="D709" s="11">
        <v>2746</v>
      </c>
      <c r="E709" s="19">
        <f t="shared" si="3"/>
        <v>28.951980371538731</v>
      </c>
      <c r="F709" s="11"/>
      <c r="G709" s="19"/>
    </row>
    <row r="710" spans="1:7" hidden="1" outlineLevel="1" x14ac:dyDescent="0.25">
      <c r="A710" s="8">
        <v>2006</v>
      </c>
      <c r="B710" s="11">
        <v>59579</v>
      </c>
      <c r="C710" s="11">
        <v>22762</v>
      </c>
      <c r="D710" s="11">
        <v>3181</v>
      </c>
      <c r="E710" s="19">
        <f t="shared" si="3"/>
        <v>26.615373821940551</v>
      </c>
      <c r="F710" s="11"/>
      <c r="G710" s="19"/>
    </row>
    <row r="711" spans="1:7" hidden="1" outlineLevel="1" x14ac:dyDescent="0.25">
      <c r="A711" s="8">
        <v>2007</v>
      </c>
      <c r="B711" s="11">
        <v>60647</v>
      </c>
      <c r="C711" s="11">
        <v>21127</v>
      </c>
      <c r="D711" s="11">
        <v>3559</v>
      </c>
      <c r="E711" s="19">
        <f t="shared" si="3"/>
        <v>24.758299837108737</v>
      </c>
      <c r="F711" s="11"/>
      <c r="G711" s="19"/>
    </row>
    <row r="712" spans="1:7" hidden="1" outlineLevel="1" x14ac:dyDescent="0.25">
      <c r="A712" s="8">
        <v>2008</v>
      </c>
      <c r="B712" s="11">
        <v>61188</v>
      </c>
      <c r="C712" s="11">
        <v>20051</v>
      </c>
      <c r="D712" s="11">
        <v>3910</v>
      </c>
      <c r="E712" s="19">
        <f t="shared" si="3"/>
        <v>23.548133272263915</v>
      </c>
      <c r="F712" s="11"/>
      <c r="G712" s="19"/>
    </row>
    <row r="713" spans="1:7" hidden="1" outlineLevel="1" x14ac:dyDescent="0.25">
      <c r="A713" s="8">
        <v>2009</v>
      </c>
      <c r="B713" s="11">
        <v>61410</v>
      </c>
      <c r="C713" s="11">
        <v>18775</v>
      </c>
      <c r="D713" s="11">
        <v>4226</v>
      </c>
      <c r="E713" s="19">
        <f t="shared" si="3"/>
        <v>22.242361777493453</v>
      </c>
      <c r="F713" s="11"/>
      <c r="G713" s="19"/>
    </row>
    <row r="714" spans="1:7" collapsed="1" x14ac:dyDescent="0.25">
      <c r="A714" s="8">
        <v>2010</v>
      </c>
      <c r="B714" s="11">
        <v>61307</v>
      </c>
      <c r="C714" s="11">
        <v>17081</v>
      </c>
      <c r="D714" s="11">
        <v>5027</v>
      </c>
      <c r="E714" s="19">
        <f t="shared" si="3"/>
        <v>20.477132410237967</v>
      </c>
      <c r="F714" s="11"/>
      <c r="G714" s="19"/>
    </row>
    <row r="715" spans="1:7" hidden="1" outlineLevel="1" x14ac:dyDescent="0.25">
      <c r="A715" s="8">
        <v>2011</v>
      </c>
      <c r="B715" s="11">
        <v>60981</v>
      </c>
      <c r="C715" s="11">
        <v>16136</v>
      </c>
      <c r="D715" s="11">
        <v>5296</v>
      </c>
      <c r="E715" s="19">
        <f t="shared" si="3"/>
        <v>19.579435283268417</v>
      </c>
      <c r="F715" s="11"/>
      <c r="G715" s="19"/>
    </row>
    <row r="716" spans="1:7" hidden="1" outlineLevel="1" x14ac:dyDescent="0.25">
      <c r="A716" s="8">
        <v>2012</v>
      </c>
      <c r="B716" s="11">
        <v>55355</v>
      </c>
      <c r="C716" s="11">
        <v>13306</v>
      </c>
      <c r="D716" s="11">
        <v>4808</v>
      </c>
      <c r="E716" s="19">
        <f t="shared" si="3"/>
        <v>18.11104003048905</v>
      </c>
      <c r="F716" s="11"/>
      <c r="G716" s="19"/>
    </row>
    <row r="717" spans="1:7" hidden="1" outlineLevel="1" x14ac:dyDescent="0.25">
      <c r="A717" s="8">
        <v>2013</v>
      </c>
      <c r="B717" s="11">
        <v>54636</v>
      </c>
      <c r="C717" s="11">
        <v>12416</v>
      </c>
      <c r="D717" s="11">
        <v>4874</v>
      </c>
      <c r="E717" s="19">
        <f t="shared" si="3"/>
        <v>17.262186135750632</v>
      </c>
      <c r="F717" s="11"/>
      <c r="G717" s="19"/>
    </row>
    <row r="718" spans="1:7" hidden="1" outlineLevel="1" x14ac:dyDescent="0.25">
      <c r="A718" s="8">
        <v>2014</v>
      </c>
      <c r="B718" s="11">
        <v>54402</v>
      </c>
      <c r="C718" s="11">
        <v>11689</v>
      </c>
      <c r="D718" s="11">
        <v>5034</v>
      </c>
      <c r="E718" s="19">
        <f t="shared" si="3"/>
        <v>16.434446397188047</v>
      </c>
      <c r="F718" s="11"/>
      <c r="G718" s="19"/>
    </row>
    <row r="719" spans="1:7" collapsed="1" x14ac:dyDescent="0.25">
      <c r="A719" s="8">
        <v>2015</v>
      </c>
      <c r="B719" s="11">
        <v>54397</v>
      </c>
      <c r="C719" s="11">
        <v>11080</v>
      </c>
      <c r="D719" s="11">
        <v>5022</v>
      </c>
      <c r="E719" s="19">
        <f t="shared" si="3"/>
        <v>15.716534986311862</v>
      </c>
      <c r="F719" s="11"/>
      <c r="G719" s="19"/>
    </row>
    <row r="720" spans="1:7" x14ac:dyDescent="0.25">
      <c r="A720" s="8">
        <v>2016</v>
      </c>
      <c r="B720" s="11">
        <v>53951</v>
      </c>
      <c r="C720" s="11">
        <v>10557</v>
      </c>
      <c r="D720" s="11">
        <v>4935</v>
      </c>
      <c r="E720" s="19">
        <f t="shared" ref="E720:E724" si="4">C720/(SUM(B720:D720))*100</f>
        <v>15.202396209841165</v>
      </c>
      <c r="F720" s="11"/>
      <c r="G720" s="19"/>
    </row>
    <row r="721" spans="1:7" x14ac:dyDescent="0.25">
      <c r="A721" s="8">
        <v>2017</v>
      </c>
      <c r="B721" s="11">
        <v>54159</v>
      </c>
      <c r="C721" s="11">
        <v>10134</v>
      </c>
      <c r="D721" s="11">
        <v>4887</v>
      </c>
      <c r="E721" s="19">
        <f t="shared" si="4"/>
        <v>14.648742411101475</v>
      </c>
      <c r="F721" s="11"/>
      <c r="G721" s="19"/>
    </row>
    <row r="722" spans="1:7" x14ac:dyDescent="0.25">
      <c r="A722" s="8">
        <v>2018</v>
      </c>
      <c r="B722" s="11">
        <v>54414</v>
      </c>
      <c r="C722" s="11">
        <v>9692</v>
      </c>
      <c r="D722" s="11">
        <v>4838</v>
      </c>
      <c r="E722" s="19">
        <f t="shared" si="4"/>
        <v>14.057786029241123</v>
      </c>
      <c r="F722" s="11"/>
      <c r="G722" s="19"/>
    </row>
    <row r="723" spans="1:7" x14ac:dyDescent="0.25">
      <c r="A723" s="8">
        <v>2019</v>
      </c>
      <c r="B723" s="11">
        <v>54483</v>
      </c>
      <c r="C723" s="11">
        <v>9326</v>
      </c>
      <c r="D723" s="11">
        <v>4726</v>
      </c>
      <c r="E723" s="19">
        <f t="shared" si="4"/>
        <v>13.607645728459911</v>
      </c>
      <c r="F723" s="11"/>
      <c r="G723" s="19"/>
    </row>
    <row r="724" spans="1:7" x14ac:dyDescent="0.25">
      <c r="A724" s="8">
        <v>2020</v>
      </c>
      <c r="B724" s="11">
        <v>54313</v>
      </c>
      <c r="C724" s="11">
        <v>8990</v>
      </c>
      <c r="D724" s="11">
        <f>67964-B724-C724</f>
        <v>4661</v>
      </c>
      <c r="E724" s="19">
        <f t="shared" si="4"/>
        <v>13.227591077629333</v>
      </c>
    </row>
    <row r="725" spans="1:7" x14ac:dyDescent="0.25">
      <c r="A725" s="8">
        <v>2021</v>
      </c>
      <c r="B725" s="11">
        <v>54211</v>
      </c>
      <c r="C725" s="11">
        <v>8630</v>
      </c>
      <c r="D725" s="11">
        <f>67360-B725-C725</f>
        <v>4519</v>
      </c>
      <c r="E725" s="19">
        <f>C725/(SUM(B725:D725))*100</f>
        <v>12.811757719714963</v>
      </c>
    </row>
    <row r="726" spans="1:7" x14ac:dyDescent="0.25">
      <c r="A726" s="8">
        <v>2022</v>
      </c>
      <c r="B726" s="11">
        <v>53818</v>
      </c>
      <c r="C726" s="11">
        <v>8289</v>
      </c>
      <c r="D726" s="11">
        <v>4981</v>
      </c>
      <c r="E726" s="19">
        <f>C726/(SUM(B726:D726))*100</f>
        <v>12.355413784879561</v>
      </c>
    </row>
    <row r="734" spans="1:7" s="2" customFormat="1" ht="5.25" customHeight="1" x14ac:dyDescent="0.2"/>
    <row r="736" spans="1:7" x14ac:dyDescent="0.25">
      <c r="B736" s="8" t="s">
        <v>100</v>
      </c>
      <c r="C736" s="8" t="s">
        <v>101</v>
      </c>
      <c r="D736" s="8" t="s">
        <v>102</v>
      </c>
    </row>
    <row r="737" spans="1:4" x14ac:dyDescent="0.25">
      <c r="A737" s="8" t="s">
        <v>3</v>
      </c>
      <c r="B737" s="21">
        <v>86.096713343756363</v>
      </c>
      <c r="C737" s="21">
        <v>9.3149365270885731</v>
      </c>
      <c r="D737" s="21">
        <v>4.588350129155053</v>
      </c>
    </row>
    <row r="738" spans="1:4" x14ac:dyDescent="0.25">
      <c r="A738" s="8" t="s">
        <v>4</v>
      </c>
      <c r="B738" s="21">
        <v>77.701156214468185</v>
      </c>
      <c r="C738" s="21">
        <v>14.590911402830898</v>
      </c>
      <c r="D738" s="21">
        <v>7.7079323827009176</v>
      </c>
    </row>
    <row r="739" spans="1:4" x14ac:dyDescent="0.25">
      <c r="A739" s="8" t="s">
        <v>5</v>
      </c>
      <c r="B739" s="21">
        <v>79.055168040583382</v>
      </c>
      <c r="C739" s="21">
        <v>13.576410906785034</v>
      </c>
      <c r="D739" s="21">
        <v>7.3684210526315779</v>
      </c>
    </row>
    <row r="740" spans="1:4" x14ac:dyDescent="0.25">
      <c r="A740" s="8" t="s">
        <v>6</v>
      </c>
      <c r="B740" s="21">
        <v>85.61164198701583</v>
      </c>
      <c r="C740" s="21">
        <v>10.58975855277555</v>
      </c>
      <c r="D740" s="21">
        <v>3.7985994602086222</v>
      </c>
    </row>
    <row r="741" spans="1:4" x14ac:dyDescent="0.25">
      <c r="A741" s="8" t="s">
        <v>146</v>
      </c>
      <c r="B741" s="21">
        <v>89.05112894196678</v>
      </c>
      <c r="C741" s="21">
        <v>8.121851091621572</v>
      </c>
      <c r="D741" s="21">
        <v>2.827019966411644</v>
      </c>
    </row>
    <row r="742" spans="1:4" x14ac:dyDescent="0.25">
      <c r="A742" s="8" t="s">
        <v>7</v>
      </c>
      <c r="B742" s="21">
        <v>81.619688025333275</v>
      </c>
      <c r="C742" s="21">
        <v>11.888658665311388</v>
      </c>
      <c r="D742" s="21">
        <v>6.4916533093553301</v>
      </c>
    </row>
    <row r="743" spans="1:4" x14ac:dyDescent="0.25">
      <c r="A743" s="8" t="s">
        <v>8</v>
      </c>
      <c r="B743" s="21">
        <v>80.220009539709054</v>
      </c>
      <c r="C743" s="21">
        <v>12.355413784879563</v>
      </c>
      <c r="D743" s="21">
        <v>7.4245766754113998</v>
      </c>
    </row>
    <row r="744" spans="1:4" x14ac:dyDescent="0.25">
      <c r="A744" s="8" t="s">
        <v>9</v>
      </c>
      <c r="B744" s="21">
        <v>92.467207521419368</v>
      </c>
      <c r="C744" s="21">
        <v>4.5833649253165527</v>
      </c>
      <c r="D744" s="21">
        <v>2.9494275532640843</v>
      </c>
    </row>
    <row r="745" spans="1:4" x14ac:dyDescent="0.25">
      <c r="A745" s="8" t="s">
        <v>147</v>
      </c>
      <c r="B745" s="21">
        <v>94.452069957936686</v>
      </c>
      <c r="C745" s="21">
        <v>3.914102280274518</v>
      </c>
      <c r="D745" s="21">
        <v>1.633827761788798</v>
      </c>
    </row>
    <row r="746" spans="1:4" x14ac:dyDescent="0.25">
      <c r="A746" s="8" t="s">
        <v>10</v>
      </c>
      <c r="B746" s="21">
        <v>79.840961515114728</v>
      </c>
      <c r="C746" s="21">
        <v>13.302780138399903</v>
      </c>
      <c r="D746" s="21">
        <v>6.8562583464853706</v>
      </c>
    </row>
    <row r="759" spans="1:4" s="2" customFormat="1" ht="5.25" customHeight="1" x14ac:dyDescent="0.2"/>
    <row r="761" spans="1:4" x14ac:dyDescent="0.25">
      <c r="B761" s="8" t="s">
        <v>103</v>
      </c>
      <c r="C761" s="8" t="s">
        <v>104</v>
      </c>
      <c r="D761" s="8" t="s">
        <v>105</v>
      </c>
    </row>
    <row r="762" spans="1:4" x14ac:dyDescent="0.25">
      <c r="A762" s="57">
        <v>1995</v>
      </c>
      <c r="B762" s="57">
        <v>401</v>
      </c>
      <c r="C762" s="57">
        <v>403</v>
      </c>
      <c r="D762" s="58">
        <v>100.49875311720697</v>
      </c>
    </row>
    <row r="763" spans="1:4" x14ac:dyDescent="0.25">
      <c r="A763" s="57" t="s">
        <v>16</v>
      </c>
      <c r="B763" s="57">
        <v>376</v>
      </c>
      <c r="C763" s="57">
        <v>391</v>
      </c>
      <c r="D763" s="58">
        <v>103.98936170212767</v>
      </c>
    </row>
    <row r="764" spans="1:4" hidden="1" outlineLevel="1" x14ac:dyDescent="0.25">
      <c r="A764" s="57" t="s">
        <v>17</v>
      </c>
      <c r="B764" s="57">
        <v>369</v>
      </c>
      <c r="C764" s="57">
        <v>357</v>
      </c>
      <c r="D764" s="58">
        <v>96.747967479674799</v>
      </c>
    </row>
    <row r="765" spans="1:4" hidden="1" outlineLevel="1" x14ac:dyDescent="0.25">
      <c r="A765" s="57" t="s">
        <v>18</v>
      </c>
      <c r="B765" s="57">
        <v>417</v>
      </c>
      <c r="C765" s="57">
        <v>309</v>
      </c>
      <c r="D765" s="58">
        <v>74.100719424460422</v>
      </c>
    </row>
    <row r="766" spans="1:4" hidden="1" outlineLevel="1" x14ac:dyDescent="0.25">
      <c r="A766" s="57" t="s">
        <v>19</v>
      </c>
      <c r="B766" s="57">
        <v>421</v>
      </c>
      <c r="C766" s="57">
        <v>269</v>
      </c>
      <c r="D766" s="58">
        <v>63.895486935866984</v>
      </c>
    </row>
    <row r="767" spans="1:4" hidden="1" outlineLevel="1" x14ac:dyDescent="0.25">
      <c r="A767" s="57" t="s">
        <v>20</v>
      </c>
      <c r="B767" s="57">
        <v>428</v>
      </c>
      <c r="C767" s="57">
        <v>258</v>
      </c>
      <c r="D767" s="58">
        <v>60.280373831775705</v>
      </c>
    </row>
    <row r="768" spans="1:4" collapsed="1" x14ac:dyDescent="0.25">
      <c r="A768" s="57" t="s">
        <v>113</v>
      </c>
      <c r="B768" s="57">
        <v>544</v>
      </c>
      <c r="C768" s="57">
        <v>346</v>
      </c>
      <c r="D768" s="58">
        <v>63.602941176470587</v>
      </c>
    </row>
    <row r="769" spans="1:4" hidden="1" outlineLevel="1" x14ac:dyDescent="0.25">
      <c r="A769" s="59">
        <v>2006</v>
      </c>
      <c r="B769" s="57">
        <v>660</v>
      </c>
      <c r="C769" s="57">
        <v>359</v>
      </c>
      <c r="D769" s="58">
        <v>54.4</v>
      </c>
    </row>
    <row r="770" spans="1:4" hidden="1" outlineLevel="1" x14ac:dyDescent="0.25">
      <c r="A770" s="59">
        <v>2007</v>
      </c>
      <c r="B770" s="57">
        <v>643</v>
      </c>
      <c r="C770" s="57">
        <v>298</v>
      </c>
      <c r="D770" s="57">
        <v>46</v>
      </c>
    </row>
    <row r="771" spans="1:4" hidden="1" outlineLevel="1" x14ac:dyDescent="0.25">
      <c r="A771" s="59">
        <v>2008</v>
      </c>
      <c r="B771" s="57">
        <v>500</v>
      </c>
      <c r="C771" s="57">
        <v>292</v>
      </c>
      <c r="D771" s="57">
        <v>58</v>
      </c>
    </row>
    <row r="772" spans="1:4" hidden="1" outlineLevel="1" x14ac:dyDescent="0.25">
      <c r="A772" s="59">
        <v>2009</v>
      </c>
      <c r="B772" s="57">
        <v>363</v>
      </c>
      <c r="C772" s="57">
        <v>251</v>
      </c>
      <c r="D772" s="57">
        <v>69</v>
      </c>
    </row>
    <row r="773" spans="1:4" collapsed="1" x14ac:dyDescent="0.25">
      <c r="A773" s="59">
        <v>2010</v>
      </c>
      <c r="B773" s="57">
        <v>370</v>
      </c>
      <c r="C773" s="57">
        <v>257</v>
      </c>
      <c r="D773" s="57">
        <v>69</v>
      </c>
    </row>
    <row r="774" spans="1:4" ht="12" hidden="1" customHeight="1" outlineLevel="1" x14ac:dyDescent="0.25">
      <c r="A774" s="59">
        <v>2012</v>
      </c>
      <c r="B774" s="57">
        <v>422</v>
      </c>
      <c r="C774" s="57">
        <v>282</v>
      </c>
      <c r="D774" s="57">
        <v>67</v>
      </c>
    </row>
    <row r="775" spans="1:4" hidden="1" outlineLevel="1" x14ac:dyDescent="0.25">
      <c r="A775" s="59">
        <v>2013</v>
      </c>
      <c r="B775" s="57">
        <v>484</v>
      </c>
      <c r="C775" s="57">
        <v>308</v>
      </c>
      <c r="D775" s="57">
        <v>64</v>
      </c>
    </row>
    <row r="776" spans="1:4" hidden="1" outlineLevel="1" x14ac:dyDescent="0.25">
      <c r="A776" s="59">
        <v>2014</v>
      </c>
      <c r="B776" s="57">
        <v>493</v>
      </c>
      <c r="C776" s="57">
        <v>240</v>
      </c>
      <c r="D776" s="58">
        <v>48.7</v>
      </c>
    </row>
    <row r="777" spans="1:4" collapsed="1" x14ac:dyDescent="0.25">
      <c r="A777" s="59">
        <v>2015</v>
      </c>
      <c r="B777" s="57">
        <v>517</v>
      </c>
      <c r="C777" s="57">
        <v>239</v>
      </c>
      <c r="D777" s="58">
        <v>46.2</v>
      </c>
    </row>
    <row r="778" spans="1:4" x14ac:dyDescent="0.25">
      <c r="A778" s="59">
        <v>2016</v>
      </c>
      <c r="B778" s="57">
        <v>500</v>
      </c>
      <c r="C778" s="57">
        <v>258</v>
      </c>
      <c r="D778" s="58">
        <f t="shared" ref="D778:D784" si="5">C778/B778*100</f>
        <v>51.6</v>
      </c>
    </row>
    <row r="779" spans="1:4" x14ac:dyDescent="0.25">
      <c r="A779" s="59">
        <v>2017</v>
      </c>
      <c r="B779" s="57">
        <v>504</v>
      </c>
      <c r="C779" s="57">
        <v>238</v>
      </c>
      <c r="D779" s="58">
        <f t="shared" si="5"/>
        <v>47.222222222222221</v>
      </c>
    </row>
    <row r="780" spans="1:4" x14ac:dyDescent="0.25">
      <c r="A780" s="59">
        <v>2018</v>
      </c>
      <c r="B780" s="57">
        <v>526</v>
      </c>
      <c r="C780" s="57">
        <v>248</v>
      </c>
      <c r="D780" s="58">
        <f t="shared" si="5"/>
        <v>47.148288973384027</v>
      </c>
    </row>
    <row r="781" spans="1:4" x14ac:dyDescent="0.25">
      <c r="A781" s="59">
        <v>2019</v>
      </c>
      <c r="B781" s="57">
        <v>517</v>
      </c>
      <c r="C781" s="57">
        <v>235</v>
      </c>
      <c r="D781" s="58">
        <f t="shared" si="5"/>
        <v>45.454545454545453</v>
      </c>
    </row>
    <row r="782" spans="1:4" x14ac:dyDescent="0.25">
      <c r="A782" s="12">
        <v>2020</v>
      </c>
      <c r="B782" s="8">
        <v>390</v>
      </c>
      <c r="C782" s="8">
        <v>195</v>
      </c>
      <c r="D782" s="8">
        <f t="shared" si="5"/>
        <v>50</v>
      </c>
    </row>
    <row r="783" spans="1:4" x14ac:dyDescent="0.25">
      <c r="A783" s="12">
        <v>2021</v>
      </c>
      <c r="B783" s="8">
        <v>426</v>
      </c>
      <c r="C783" s="8">
        <v>195</v>
      </c>
      <c r="D783" s="18">
        <f t="shared" si="5"/>
        <v>45.774647887323944</v>
      </c>
    </row>
    <row r="784" spans="1:4" x14ac:dyDescent="0.25">
      <c r="A784" s="12">
        <v>2022</v>
      </c>
      <c r="B784" s="8">
        <v>417</v>
      </c>
      <c r="C784" s="8">
        <v>189</v>
      </c>
      <c r="D784" s="18">
        <f t="shared" si="5"/>
        <v>45.323741007194243</v>
      </c>
    </row>
    <row r="795" spans="1:23" s="2" customFormat="1" ht="5.25" customHeight="1" x14ac:dyDescent="0.2"/>
    <row r="797" spans="1:23" x14ac:dyDescent="0.25">
      <c r="A797" s="8" t="s">
        <v>109</v>
      </c>
      <c r="B797" s="19">
        <v>59.6</v>
      </c>
      <c r="C797" s="19"/>
      <c r="D797" s="19"/>
      <c r="E797" s="19"/>
      <c r="F797" s="19"/>
      <c r="G797" s="19"/>
      <c r="H797" s="19"/>
      <c r="W797" s="48"/>
    </row>
    <row r="798" spans="1:23" s="49" customFormat="1" x14ac:dyDescent="0.25">
      <c r="A798" s="8" t="s">
        <v>110</v>
      </c>
      <c r="B798" s="49">
        <v>26.6</v>
      </c>
      <c r="U798" s="22"/>
      <c r="W798" s="48"/>
    </row>
    <row r="799" spans="1:23" x14ac:dyDescent="0.25">
      <c r="A799" s="8" t="s">
        <v>111</v>
      </c>
      <c r="B799" s="19">
        <v>2.9</v>
      </c>
      <c r="W799" s="48"/>
    </row>
    <row r="800" spans="1:23" x14ac:dyDescent="0.25">
      <c r="A800" s="8" t="s">
        <v>112</v>
      </c>
      <c r="B800" s="8">
        <v>4.7</v>
      </c>
    </row>
    <row r="801" spans="1:2" x14ac:dyDescent="0.25">
      <c r="A801" s="8" t="s">
        <v>156</v>
      </c>
      <c r="B801" s="8">
        <v>2.7</v>
      </c>
    </row>
    <row r="802" spans="1:2" x14ac:dyDescent="0.25">
      <c r="A802" s="8" t="s">
        <v>157</v>
      </c>
      <c r="B802" s="8">
        <v>0.9</v>
      </c>
    </row>
    <row r="803" spans="1:2" x14ac:dyDescent="0.25">
      <c r="A803" s="8" t="s">
        <v>153</v>
      </c>
      <c r="B803" s="19">
        <v>2.6</v>
      </c>
    </row>
    <row r="804" spans="1:2" x14ac:dyDescent="0.25">
      <c r="B804" s="19"/>
    </row>
    <row r="806" spans="1:2" x14ac:dyDescent="0.25">
      <c r="B806" s="19"/>
    </row>
    <row r="829" hidden="1" outlineLevel="1" x14ac:dyDescent="0.25"/>
    <row r="830" hidden="1" outlineLevel="1" x14ac:dyDescent="0.25"/>
    <row r="831" hidden="1" outlineLevel="1" x14ac:dyDescent="0.25"/>
    <row r="832" hidden="1" outlineLevel="1" x14ac:dyDescent="0.25"/>
    <row r="833" hidden="1" outlineLevel="1" x14ac:dyDescent="0.25"/>
    <row r="834" hidden="1" outlineLevel="1" x14ac:dyDescent="0.25"/>
    <row r="835" hidden="1" outlineLevel="1" x14ac:dyDescent="0.25"/>
    <row r="836" hidden="1" outlineLevel="1" x14ac:dyDescent="0.25"/>
    <row r="837" hidden="1" outlineLevel="1" x14ac:dyDescent="0.25"/>
    <row r="838" hidden="1" outlineLevel="1" x14ac:dyDescent="0.25"/>
    <row r="839" hidden="1" outlineLevel="1" x14ac:dyDescent="0.25"/>
    <row r="840" hidden="1" outlineLevel="1" x14ac:dyDescent="0.25"/>
    <row r="841" hidden="1" outlineLevel="1" x14ac:dyDescent="0.25"/>
    <row r="842" hidden="1" outlineLevel="1" x14ac:dyDescent="0.25"/>
    <row r="843" hidden="1" outlineLevel="1" x14ac:dyDescent="0.25"/>
    <row r="844" hidden="1" outlineLevel="1" x14ac:dyDescent="0.25"/>
    <row r="845" hidden="1" outlineLevel="1" x14ac:dyDescent="0.25"/>
    <row r="846" hidden="1" outlineLevel="1" x14ac:dyDescent="0.25"/>
    <row r="847" hidden="1" outlineLevel="1" x14ac:dyDescent="0.25"/>
    <row r="848" hidden="1" outlineLevel="1" x14ac:dyDescent="0.25"/>
    <row r="849" spans="1:11" hidden="1" outlineLevel="1" x14ac:dyDescent="0.25"/>
    <row r="850" spans="1:11" s="2" customFormat="1" ht="5.25" customHeight="1" collapsed="1" x14ac:dyDescent="0.2"/>
    <row r="852" spans="1:11" x14ac:dyDescent="0.25">
      <c r="B852" s="8" t="s">
        <v>3</v>
      </c>
      <c r="C852" s="8" t="s">
        <v>4</v>
      </c>
      <c r="D852" s="8" t="s">
        <v>5</v>
      </c>
      <c r="E852" s="8" t="s">
        <v>6</v>
      </c>
      <c r="F852" s="8" t="s">
        <v>146</v>
      </c>
      <c r="G852" s="8" t="s">
        <v>7</v>
      </c>
      <c r="H852" s="8" t="s">
        <v>8</v>
      </c>
      <c r="I852" s="8" t="s">
        <v>9</v>
      </c>
      <c r="J852" s="8" t="s">
        <v>147</v>
      </c>
      <c r="K852" s="8" t="s">
        <v>10</v>
      </c>
    </row>
    <row r="853" spans="1:11" x14ac:dyDescent="0.25">
      <c r="A853" s="12" t="s">
        <v>30</v>
      </c>
      <c r="B853" s="19">
        <v>54.754673077310805</v>
      </c>
      <c r="C853" s="19">
        <v>38.053282837305133</v>
      </c>
      <c r="D853" s="19">
        <v>13.944004261269058</v>
      </c>
      <c r="E853" s="19">
        <v>51.206961998622219</v>
      </c>
      <c r="G853" s="19">
        <v>45.578679089236594</v>
      </c>
      <c r="H853" s="19">
        <v>43.570922799214131</v>
      </c>
      <c r="I853" s="19">
        <v>38.763337373161285</v>
      </c>
      <c r="K853" s="19">
        <v>45.958940538240611</v>
      </c>
    </row>
    <row r="854" spans="1:11" x14ac:dyDescent="0.25">
      <c r="A854" s="12">
        <v>2000</v>
      </c>
      <c r="B854" s="19">
        <v>57.910022733314435</v>
      </c>
      <c r="C854" s="19">
        <v>41.212825315535319</v>
      </c>
      <c r="D854" s="19">
        <v>16.1375962709518</v>
      </c>
      <c r="E854" s="19">
        <v>51.906075171381289</v>
      </c>
      <c r="G854" s="19">
        <v>49.402747183867909</v>
      </c>
      <c r="H854" s="19">
        <v>50.035900197451092</v>
      </c>
      <c r="I854" s="19">
        <v>42.786235128565949</v>
      </c>
      <c r="K854" s="19">
        <v>51.894570952196048</v>
      </c>
    </row>
    <row r="855" spans="1:11" hidden="1" outlineLevel="1" x14ac:dyDescent="0.25">
      <c r="A855" s="12">
        <v>2001</v>
      </c>
      <c r="B855" s="19">
        <v>58.203027750399862</v>
      </c>
      <c r="C855" s="19">
        <v>41.489539681753634</v>
      </c>
      <c r="D855" s="19">
        <v>16.370834766200215</v>
      </c>
      <c r="E855" s="19">
        <v>53.416657818496219</v>
      </c>
      <c r="G855" s="19">
        <v>49.510193753614807</v>
      </c>
      <c r="H855" s="19">
        <v>50.302268441803328</v>
      </c>
      <c r="I855" s="19">
        <v>43.20176591159931</v>
      </c>
      <c r="K855" s="19">
        <v>52.438414689573669</v>
      </c>
    </row>
    <row r="856" spans="1:11" hidden="1" outlineLevel="1" x14ac:dyDescent="0.25">
      <c r="A856" s="12">
        <v>2002</v>
      </c>
      <c r="B856" s="19">
        <v>58.446394564825802</v>
      </c>
      <c r="C856" s="19">
        <v>41.749139647634287</v>
      </c>
      <c r="D856" s="19">
        <v>16.737560940954985</v>
      </c>
      <c r="E856" s="19">
        <v>53.785321045107516</v>
      </c>
      <c r="G856" s="19">
        <v>49.679092029878888</v>
      </c>
      <c r="H856" s="19">
        <v>50.686900040236814</v>
      </c>
      <c r="I856" s="19">
        <v>43.304126849670425</v>
      </c>
      <c r="K856" s="19">
        <v>52.840263576459897</v>
      </c>
    </row>
    <row r="857" spans="1:11" hidden="1" outlineLevel="1" x14ac:dyDescent="0.25">
      <c r="A857" s="12">
        <v>2003</v>
      </c>
      <c r="B857" s="19">
        <v>58.622811370975292</v>
      </c>
      <c r="C857" s="19">
        <v>41.949374422808305</v>
      </c>
      <c r="D857" s="19">
        <v>17.006949501487895</v>
      </c>
      <c r="E857" s="19">
        <v>54.15657910664568</v>
      </c>
      <c r="G857" s="19">
        <v>49.891798312053659</v>
      </c>
      <c r="H857" s="19">
        <v>50.933206901336789</v>
      </c>
      <c r="I857" s="19">
        <v>43.66117722913252</v>
      </c>
      <c r="K857" s="19">
        <v>53.290278721957854</v>
      </c>
    </row>
    <row r="858" spans="1:11" hidden="1" outlineLevel="1" x14ac:dyDescent="0.25">
      <c r="A858" s="12" t="s">
        <v>20</v>
      </c>
      <c r="B858" s="19">
        <v>58.839706664053693</v>
      </c>
      <c r="C858" s="19">
        <v>42.279593638368759</v>
      </c>
      <c r="D858" s="19">
        <v>17.651908424609754</v>
      </c>
      <c r="E858" s="19">
        <v>54.446897302528129</v>
      </c>
      <c r="G858" s="19">
        <v>50.114202471089698</v>
      </c>
      <c r="H858" s="19">
        <v>51.36557544282666</v>
      </c>
      <c r="I858" s="19">
        <v>43.784988314582307</v>
      </c>
      <c r="K858" s="19">
        <v>53.670172887747917</v>
      </c>
    </row>
    <row r="859" spans="1:11" collapsed="1" x14ac:dyDescent="0.25">
      <c r="A859" s="12" t="s">
        <v>96</v>
      </c>
      <c r="B859" s="19">
        <v>59.015902623126564</v>
      </c>
      <c r="C859" s="19">
        <v>42.438199065942072</v>
      </c>
      <c r="D859" s="19">
        <v>17.910706782850148</v>
      </c>
      <c r="E859" s="19">
        <v>54.815621831827741</v>
      </c>
      <c r="G859" s="19">
        <v>50.36689327722025</v>
      </c>
      <c r="H859" s="19">
        <v>51.814002211488088</v>
      </c>
      <c r="I859" s="19">
        <v>44.179446597172955</v>
      </c>
      <c r="K859" s="19">
        <v>53.924119983563891</v>
      </c>
    </row>
    <row r="860" spans="1:11" hidden="1" outlineLevel="1" x14ac:dyDescent="0.25">
      <c r="A860" s="12">
        <v>2006</v>
      </c>
      <c r="B860" s="19">
        <v>59</v>
      </c>
      <c r="C860" s="19">
        <v>42.3</v>
      </c>
      <c r="D860" s="19">
        <v>17.8</v>
      </c>
      <c r="E860" s="19">
        <v>55</v>
      </c>
      <c r="G860" s="19">
        <v>50.2</v>
      </c>
      <c r="H860" s="19">
        <v>52</v>
      </c>
      <c r="I860" s="19">
        <v>44.3</v>
      </c>
      <c r="K860" s="19">
        <v>54.1</v>
      </c>
    </row>
    <row r="861" spans="1:11" hidden="1" outlineLevel="1" x14ac:dyDescent="0.25">
      <c r="A861" s="12">
        <v>2007</v>
      </c>
      <c r="B861" s="19">
        <v>59.1</v>
      </c>
      <c r="C861" s="19">
        <v>42.2</v>
      </c>
      <c r="D861" s="19">
        <v>17.399999999999999</v>
      </c>
      <c r="E861" s="19">
        <v>55.1</v>
      </c>
      <c r="G861" s="19">
        <v>50.2</v>
      </c>
      <c r="H861" s="19">
        <v>52.3</v>
      </c>
      <c r="I861" s="19">
        <v>44.4</v>
      </c>
      <c r="K861" s="19">
        <v>54.3</v>
      </c>
    </row>
    <row r="862" spans="1:11" hidden="1" outlineLevel="1" x14ac:dyDescent="0.25">
      <c r="A862" s="12">
        <v>2008</v>
      </c>
      <c r="B862" s="19">
        <v>59.3</v>
      </c>
      <c r="C862" s="19">
        <v>42.3</v>
      </c>
      <c r="D862" s="19">
        <v>17.600000000000001</v>
      </c>
      <c r="E862" s="19">
        <v>55.4</v>
      </c>
      <c r="G862" s="19">
        <v>50.5</v>
      </c>
      <c r="H862" s="19">
        <v>52.8</v>
      </c>
      <c r="I862" s="19">
        <v>44.3</v>
      </c>
      <c r="K862" s="19">
        <v>54.6</v>
      </c>
    </row>
    <row r="863" spans="1:11" hidden="1" outlineLevel="1" x14ac:dyDescent="0.25">
      <c r="A863" s="12">
        <v>2009</v>
      </c>
      <c r="B863" s="19">
        <v>59.4</v>
      </c>
      <c r="C863" s="19">
        <v>42.4</v>
      </c>
      <c r="D863" s="19">
        <v>17.8</v>
      </c>
      <c r="E863" s="19">
        <v>55.6</v>
      </c>
      <c r="G863" s="19">
        <v>50.8</v>
      </c>
      <c r="H863" s="19">
        <v>53</v>
      </c>
      <c r="I863" s="19">
        <v>44.3</v>
      </c>
      <c r="K863" s="19">
        <v>54.9</v>
      </c>
    </row>
    <row r="864" spans="1:11" collapsed="1" x14ac:dyDescent="0.25">
      <c r="A864" s="12">
        <v>2010</v>
      </c>
      <c r="B864" s="19">
        <v>59.5</v>
      </c>
      <c r="C864" s="19">
        <v>42.5</v>
      </c>
      <c r="D864" s="19">
        <v>18</v>
      </c>
      <c r="E864" s="19">
        <v>55.7</v>
      </c>
      <c r="F864" s="19">
        <v>60</v>
      </c>
      <c r="G864" s="19">
        <v>50.8</v>
      </c>
      <c r="H864" s="19">
        <v>53.2</v>
      </c>
      <c r="I864" s="19">
        <v>44.2</v>
      </c>
      <c r="J864" s="8">
        <v>82.3</v>
      </c>
      <c r="K864" s="19">
        <v>55</v>
      </c>
    </row>
    <row r="865" spans="1:11" hidden="1" outlineLevel="1" x14ac:dyDescent="0.25">
      <c r="A865" s="12">
        <v>2011</v>
      </c>
      <c r="B865" s="19">
        <v>60.5</v>
      </c>
      <c r="C865" s="19">
        <v>44.6</v>
      </c>
      <c r="D865" s="19">
        <v>18.3</v>
      </c>
      <c r="E865" s="19">
        <v>57.3</v>
      </c>
      <c r="F865" s="8">
        <v>60.2</v>
      </c>
      <c r="G865" s="19">
        <v>51</v>
      </c>
      <c r="H865" s="19">
        <v>54.8</v>
      </c>
      <c r="I865" s="19">
        <v>45.6</v>
      </c>
      <c r="J865" s="8">
        <v>82.6</v>
      </c>
      <c r="K865" s="19">
        <v>56.2</v>
      </c>
    </row>
    <row r="866" spans="1:11" hidden="1" outlineLevel="1" x14ac:dyDescent="0.25">
      <c r="A866" s="12">
        <v>2012</v>
      </c>
      <c r="B866" s="8">
        <v>60.9</v>
      </c>
      <c r="C866" s="19">
        <v>45</v>
      </c>
      <c r="D866" s="8">
        <v>18.5</v>
      </c>
      <c r="E866" s="8">
        <v>57.8</v>
      </c>
      <c r="F866" s="8">
        <v>60.2</v>
      </c>
      <c r="G866" s="19">
        <v>52</v>
      </c>
      <c r="H866" s="8">
        <v>55.2</v>
      </c>
      <c r="I866" s="19">
        <v>46</v>
      </c>
      <c r="J866" s="8">
        <v>82.6</v>
      </c>
      <c r="K866" s="8">
        <v>56.6</v>
      </c>
    </row>
    <row r="867" spans="1:11" hidden="1" outlineLevel="1" x14ac:dyDescent="0.25">
      <c r="A867" s="12">
        <v>2013</v>
      </c>
      <c r="B867" s="8">
        <v>61.1</v>
      </c>
      <c r="C867" s="8">
        <v>45.3</v>
      </c>
      <c r="D867" s="8">
        <v>18.7</v>
      </c>
      <c r="E867" s="8">
        <v>58.2</v>
      </c>
      <c r="F867" s="8">
        <v>60.6</v>
      </c>
      <c r="G867" s="8">
        <v>52.2</v>
      </c>
      <c r="H867" s="8">
        <v>55.7</v>
      </c>
      <c r="I867" s="19">
        <v>46</v>
      </c>
      <c r="J867" s="8">
        <v>82.8</v>
      </c>
      <c r="K867" s="19">
        <v>57</v>
      </c>
    </row>
    <row r="868" spans="1:11" hidden="1" outlineLevel="1" x14ac:dyDescent="0.25">
      <c r="A868" s="12">
        <v>2014</v>
      </c>
      <c r="B868" s="8">
        <v>61.6</v>
      </c>
      <c r="C868" s="8">
        <v>45.9</v>
      </c>
      <c r="D868" s="8">
        <v>19.2</v>
      </c>
      <c r="E868" s="8">
        <v>59.3</v>
      </c>
      <c r="F868" s="8">
        <v>61.3</v>
      </c>
      <c r="G868" s="8">
        <v>52.4</v>
      </c>
      <c r="H868" s="8">
        <v>56.6</v>
      </c>
      <c r="I868" s="19">
        <v>46</v>
      </c>
      <c r="J868" s="8">
        <v>83.4</v>
      </c>
      <c r="K868" s="8">
        <v>57.8</v>
      </c>
    </row>
    <row r="869" spans="1:11" collapsed="1" x14ac:dyDescent="0.25">
      <c r="A869" s="12">
        <v>2015</v>
      </c>
      <c r="B869" s="8">
        <v>61.8</v>
      </c>
      <c r="C869" s="8">
        <v>46.2</v>
      </c>
      <c r="D869" s="8">
        <v>19.399999999999999</v>
      </c>
      <c r="E869" s="8">
        <v>59.7</v>
      </c>
      <c r="F869" s="8">
        <v>61.5</v>
      </c>
      <c r="G869" s="8">
        <v>52.4</v>
      </c>
      <c r="H869" s="8">
        <v>56.9</v>
      </c>
      <c r="I869" s="8">
        <v>45.9</v>
      </c>
      <c r="J869" s="8">
        <v>83.6</v>
      </c>
      <c r="K869" s="8">
        <v>58.1</v>
      </c>
    </row>
    <row r="870" spans="1:11" x14ac:dyDescent="0.25">
      <c r="A870" s="12">
        <v>2016</v>
      </c>
      <c r="B870" s="19">
        <v>62</v>
      </c>
      <c r="C870" s="8">
        <v>46.8</v>
      </c>
      <c r="D870" s="8">
        <v>19.8</v>
      </c>
      <c r="E870" s="8">
        <v>60.3</v>
      </c>
      <c r="F870" s="19">
        <v>62</v>
      </c>
      <c r="G870" s="8">
        <v>52.5</v>
      </c>
      <c r="H870" s="8">
        <v>57.5</v>
      </c>
      <c r="I870" s="8">
        <v>46.3</v>
      </c>
      <c r="J870" s="8">
        <v>83.9</v>
      </c>
      <c r="K870" s="8">
        <v>58.4</v>
      </c>
    </row>
    <row r="871" spans="1:11" x14ac:dyDescent="0.25">
      <c r="A871" s="12">
        <v>2017</v>
      </c>
      <c r="B871" s="8">
        <v>62.2</v>
      </c>
      <c r="C871" s="19">
        <v>47</v>
      </c>
      <c r="D871" s="8">
        <v>19.899999999999999</v>
      </c>
      <c r="E871" s="8">
        <v>60.7</v>
      </c>
      <c r="F871" s="8">
        <v>62.4</v>
      </c>
      <c r="G871" s="8">
        <v>52.6</v>
      </c>
      <c r="H871" s="8">
        <v>58.1</v>
      </c>
      <c r="I871" s="8">
        <v>46.7</v>
      </c>
      <c r="J871" s="8">
        <v>84.3</v>
      </c>
      <c r="K871" s="8">
        <v>58.7</v>
      </c>
    </row>
    <row r="872" spans="1:11" x14ac:dyDescent="0.25">
      <c r="A872" s="12">
        <v>2018</v>
      </c>
      <c r="B872" s="8">
        <v>62.3</v>
      </c>
      <c r="C872" s="8">
        <v>47.1</v>
      </c>
      <c r="D872" s="8">
        <v>20.100000000000001</v>
      </c>
      <c r="E872" s="8">
        <v>61</v>
      </c>
      <c r="F872" s="8">
        <v>62.8</v>
      </c>
      <c r="G872" s="8">
        <v>52.6</v>
      </c>
      <c r="H872" s="8">
        <v>58.6</v>
      </c>
      <c r="I872" s="8">
        <v>47</v>
      </c>
      <c r="J872" s="8">
        <v>84.6</v>
      </c>
      <c r="K872" s="8">
        <v>59.1</v>
      </c>
    </row>
    <row r="873" spans="1:11" x14ac:dyDescent="0.25">
      <c r="A873" s="12">
        <v>2019</v>
      </c>
      <c r="B873" s="8">
        <v>62.5</v>
      </c>
      <c r="C873" s="8">
        <v>47.2</v>
      </c>
      <c r="D873" s="8">
        <v>20.5</v>
      </c>
      <c r="E873" s="8">
        <v>61.5</v>
      </c>
      <c r="F873" s="8">
        <v>63.1</v>
      </c>
      <c r="G873" s="8">
        <v>52.7</v>
      </c>
      <c r="H873" s="8">
        <v>59.1</v>
      </c>
      <c r="I873" s="8">
        <v>47.5</v>
      </c>
      <c r="J873" s="8">
        <v>85</v>
      </c>
      <c r="K873" s="8">
        <v>59.4</v>
      </c>
    </row>
    <row r="874" spans="1:11" x14ac:dyDescent="0.25">
      <c r="A874" s="12">
        <v>2020</v>
      </c>
      <c r="B874" s="8">
        <v>62.7</v>
      </c>
      <c r="C874" s="8">
        <v>47.2</v>
      </c>
      <c r="D874" s="8">
        <v>20.7</v>
      </c>
      <c r="E874" s="8">
        <v>61.7</v>
      </c>
      <c r="F874" s="19">
        <v>63</v>
      </c>
      <c r="G874" s="8">
        <v>52.8</v>
      </c>
      <c r="H874" s="8">
        <v>59.2</v>
      </c>
      <c r="I874" s="8">
        <v>47.3</v>
      </c>
      <c r="J874" s="8">
        <v>85.3</v>
      </c>
      <c r="K874" s="8">
        <v>59.7</v>
      </c>
    </row>
    <row r="875" spans="1:11" x14ac:dyDescent="0.25">
      <c r="A875" s="12">
        <v>2021</v>
      </c>
      <c r="B875" s="19">
        <v>63</v>
      </c>
      <c r="C875" s="19">
        <v>47.4</v>
      </c>
      <c r="D875" s="19">
        <v>20.9</v>
      </c>
      <c r="E875" s="19">
        <v>62.1</v>
      </c>
      <c r="F875" s="19">
        <v>63.3</v>
      </c>
      <c r="G875" s="19">
        <v>52.6</v>
      </c>
      <c r="H875" s="19">
        <v>59.6</v>
      </c>
      <c r="I875" s="19">
        <v>47.5</v>
      </c>
      <c r="J875" s="19">
        <v>85.4</v>
      </c>
      <c r="K875" s="19">
        <v>60.2</v>
      </c>
    </row>
    <row r="876" spans="1:11" x14ac:dyDescent="0.25">
      <c r="A876" s="12">
        <v>2022</v>
      </c>
      <c r="B876" s="62">
        <v>62.4</v>
      </c>
      <c r="C876" s="63">
        <v>46.6</v>
      </c>
      <c r="D876" s="64">
        <v>21</v>
      </c>
      <c r="E876" s="64">
        <v>61.6</v>
      </c>
      <c r="F876" s="63">
        <v>63.3</v>
      </c>
      <c r="G876" s="64">
        <v>51.8</v>
      </c>
      <c r="H876" s="64">
        <v>59.6</v>
      </c>
      <c r="I876" s="64">
        <v>47.4</v>
      </c>
      <c r="J876" s="64">
        <v>84.8</v>
      </c>
      <c r="K876" s="64">
        <v>59.8</v>
      </c>
    </row>
    <row r="894" spans="2:11" s="2" customFormat="1" ht="5.25" customHeight="1" x14ac:dyDescent="0.2"/>
    <row r="896" spans="2:11" x14ac:dyDescent="0.25">
      <c r="B896" s="8" t="s">
        <v>3</v>
      </c>
      <c r="C896" s="8" t="s">
        <v>4</v>
      </c>
      <c r="D896" s="8" t="s">
        <v>5</v>
      </c>
      <c r="E896" s="8" t="s">
        <v>6</v>
      </c>
      <c r="F896" s="8" t="s">
        <v>146</v>
      </c>
      <c r="G896" s="8" t="s">
        <v>7</v>
      </c>
      <c r="H896" s="8" t="s">
        <v>8</v>
      </c>
      <c r="I896" s="8" t="s">
        <v>9</v>
      </c>
      <c r="J896" s="8" t="s">
        <v>147</v>
      </c>
      <c r="K896" s="8" t="s">
        <v>10</v>
      </c>
    </row>
    <row r="897" spans="1:11" x14ac:dyDescent="0.25">
      <c r="A897" s="8" t="s">
        <v>12</v>
      </c>
      <c r="B897" s="18">
        <v>732</v>
      </c>
      <c r="C897" s="18">
        <v>672</v>
      </c>
      <c r="D897" s="18">
        <v>640</v>
      </c>
      <c r="E897" s="18">
        <v>634</v>
      </c>
      <c r="G897" s="18">
        <v>712</v>
      </c>
      <c r="H897" s="18">
        <v>689</v>
      </c>
      <c r="I897" s="18">
        <v>654</v>
      </c>
      <c r="K897" s="18">
        <v>636</v>
      </c>
    </row>
    <row r="898" spans="1:11" x14ac:dyDescent="0.25">
      <c r="A898" s="8" t="s">
        <v>16</v>
      </c>
      <c r="B898" s="18">
        <v>658</v>
      </c>
      <c r="C898" s="18">
        <v>618</v>
      </c>
      <c r="D898" s="18">
        <v>595</v>
      </c>
      <c r="E898" s="18">
        <v>612</v>
      </c>
      <c r="G898" s="18">
        <v>638</v>
      </c>
      <c r="H898" s="18">
        <v>659</v>
      </c>
      <c r="I898" s="18">
        <v>574</v>
      </c>
      <c r="K898" s="18">
        <v>609</v>
      </c>
    </row>
    <row r="899" spans="1:11" hidden="1" outlineLevel="1" x14ac:dyDescent="0.25">
      <c r="A899" s="8" t="s">
        <v>17</v>
      </c>
      <c r="B899" s="18">
        <v>646</v>
      </c>
      <c r="C899" s="18">
        <v>608</v>
      </c>
      <c r="D899" s="18">
        <v>582</v>
      </c>
      <c r="E899" s="18">
        <v>593</v>
      </c>
      <c r="G899" s="18">
        <v>627</v>
      </c>
      <c r="H899" s="18">
        <v>650</v>
      </c>
      <c r="I899" s="18">
        <v>567</v>
      </c>
      <c r="K899" s="18">
        <v>604</v>
      </c>
    </row>
    <row r="900" spans="1:11" hidden="1" outlineLevel="1" x14ac:dyDescent="0.25">
      <c r="A900" s="8" t="s">
        <v>18</v>
      </c>
      <c r="B900" s="18">
        <v>603</v>
      </c>
      <c r="C900" s="18">
        <v>572</v>
      </c>
      <c r="D900" s="18">
        <v>542</v>
      </c>
      <c r="E900" s="18">
        <v>556</v>
      </c>
      <c r="G900" s="18">
        <v>585</v>
      </c>
      <c r="H900" s="18">
        <v>611</v>
      </c>
      <c r="I900" s="18">
        <v>531</v>
      </c>
      <c r="K900" s="18">
        <v>564</v>
      </c>
    </row>
    <row r="901" spans="1:11" hidden="1" outlineLevel="1" x14ac:dyDescent="0.25">
      <c r="A901" s="8" t="s">
        <v>19</v>
      </c>
      <c r="B901" s="18">
        <v>591</v>
      </c>
      <c r="C901" s="18">
        <v>560</v>
      </c>
      <c r="D901" s="18">
        <v>530</v>
      </c>
      <c r="E901" s="18">
        <v>550</v>
      </c>
      <c r="G901" s="18">
        <v>576</v>
      </c>
      <c r="H901" s="18">
        <v>602</v>
      </c>
      <c r="I901" s="18">
        <v>529</v>
      </c>
      <c r="K901" s="18">
        <v>558</v>
      </c>
    </row>
    <row r="902" spans="1:11" hidden="1" outlineLevel="1" x14ac:dyDescent="0.25">
      <c r="A902" s="8" t="s">
        <v>20</v>
      </c>
      <c r="B902" s="18">
        <v>565</v>
      </c>
      <c r="C902" s="18">
        <v>536</v>
      </c>
      <c r="D902" s="18">
        <v>508</v>
      </c>
      <c r="E902" s="18">
        <v>530</v>
      </c>
      <c r="G902" s="18">
        <v>551</v>
      </c>
      <c r="H902" s="18">
        <v>580</v>
      </c>
      <c r="I902" s="18">
        <v>511</v>
      </c>
      <c r="K902" s="18">
        <v>540</v>
      </c>
    </row>
    <row r="903" spans="1:11" collapsed="1" x14ac:dyDescent="0.25">
      <c r="A903" s="8" t="s">
        <v>96</v>
      </c>
      <c r="B903" s="18">
        <v>553</v>
      </c>
      <c r="C903" s="18">
        <v>529</v>
      </c>
      <c r="D903" s="18">
        <v>501</v>
      </c>
      <c r="E903" s="18">
        <v>525</v>
      </c>
      <c r="G903" s="18">
        <v>543</v>
      </c>
      <c r="H903" s="18">
        <v>575</v>
      </c>
      <c r="I903" s="18">
        <v>506</v>
      </c>
      <c r="K903" s="18">
        <v>537</v>
      </c>
    </row>
    <row r="904" spans="1:11" hidden="1" outlineLevel="1" x14ac:dyDescent="0.25">
      <c r="A904" s="12">
        <v>2006</v>
      </c>
      <c r="B904" s="18">
        <v>531</v>
      </c>
      <c r="C904" s="18">
        <v>513</v>
      </c>
      <c r="D904" s="18">
        <v>480</v>
      </c>
      <c r="E904" s="18">
        <v>508</v>
      </c>
      <c r="G904" s="18">
        <v>523</v>
      </c>
      <c r="H904" s="18">
        <v>555</v>
      </c>
      <c r="I904" s="18">
        <v>493</v>
      </c>
      <c r="K904" s="18">
        <v>518</v>
      </c>
    </row>
    <row r="905" spans="1:11" hidden="1" outlineLevel="1" x14ac:dyDescent="0.25">
      <c r="A905" s="12">
        <v>2007</v>
      </c>
      <c r="B905" s="18">
        <v>524</v>
      </c>
      <c r="C905" s="18">
        <v>512</v>
      </c>
      <c r="D905" s="18">
        <v>475</v>
      </c>
      <c r="E905" s="18">
        <v>505</v>
      </c>
      <c r="G905" s="18">
        <v>519</v>
      </c>
      <c r="H905" s="18">
        <v>553</v>
      </c>
      <c r="I905" s="18">
        <v>495</v>
      </c>
      <c r="K905" s="18">
        <v>519</v>
      </c>
    </row>
    <row r="906" spans="1:11" hidden="1" outlineLevel="1" x14ac:dyDescent="0.25">
      <c r="A906" s="12">
        <v>2008</v>
      </c>
      <c r="B906" s="18">
        <v>510</v>
      </c>
      <c r="C906" s="18">
        <v>506</v>
      </c>
      <c r="D906" s="18">
        <v>469</v>
      </c>
      <c r="E906" s="18">
        <v>495</v>
      </c>
      <c r="G906" s="18">
        <v>510</v>
      </c>
      <c r="H906" s="18">
        <v>544</v>
      </c>
      <c r="I906" s="18">
        <v>487</v>
      </c>
      <c r="K906" s="18">
        <v>505</v>
      </c>
    </row>
    <row r="907" spans="1:11" hidden="1" outlineLevel="1" x14ac:dyDescent="0.25">
      <c r="A907" s="12">
        <v>2009</v>
      </c>
      <c r="B907" s="18">
        <v>514</v>
      </c>
      <c r="C907" s="18">
        <v>518</v>
      </c>
      <c r="D907" s="18">
        <v>483</v>
      </c>
      <c r="E907" s="18">
        <v>502</v>
      </c>
      <c r="G907" s="18">
        <v>518</v>
      </c>
      <c r="H907" s="18">
        <v>549</v>
      </c>
      <c r="I907" s="18">
        <v>497</v>
      </c>
      <c r="K907" s="18">
        <v>515</v>
      </c>
    </row>
    <row r="908" spans="1:11" collapsed="1" x14ac:dyDescent="0.25">
      <c r="A908" s="12">
        <v>2010</v>
      </c>
      <c r="B908" s="18">
        <v>558</v>
      </c>
      <c r="C908" s="18">
        <v>540</v>
      </c>
      <c r="D908" s="18">
        <v>533</v>
      </c>
      <c r="E908" s="18">
        <v>536</v>
      </c>
      <c r="G908" s="18">
        <v>578</v>
      </c>
      <c r="H908" s="18">
        <v>599</v>
      </c>
      <c r="I908" s="18">
        <v>533</v>
      </c>
      <c r="K908" s="18">
        <v>568</v>
      </c>
    </row>
    <row r="909" spans="1:11" hidden="1" outlineLevel="1" x14ac:dyDescent="0.25">
      <c r="A909" s="12">
        <v>2011</v>
      </c>
      <c r="B909" s="18">
        <v>573</v>
      </c>
      <c r="C909" s="18">
        <v>561</v>
      </c>
      <c r="D909" s="18">
        <v>559</v>
      </c>
      <c r="E909" s="18">
        <v>554</v>
      </c>
      <c r="G909" s="18">
        <v>599</v>
      </c>
      <c r="H909" s="18">
        <v>617</v>
      </c>
      <c r="I909" s="18">
        <v>549</v>
      </c>
      <c r="K909" s="18">
        <v>587</v>
      </c>
    </row>
    <row r="910" spans="1:11" hidden="1" outlineLevel="1" x14ac:dyDescent="0.25">
      <c r="A910" s="12">
        <v>2012</v>
      </c>
      <c r="B910" s="8">
        <v>583</v>
      </c>
      <c r="C910" s="8">
        <v>577</v>
      </c>
      <c r="D910" s="8">
        <v>586</v>
      </c>
      <c r="E910" s="8">
        <v>571</v>
      </c>
      <c r="F910" s="8">
        <v>563</v>
      </c>
      <c r="G910" s="8">
        <v>606</v>
      </c>
      <c r="H910" s="8">
        <v>640</v>
      </c>
      <c r="I910" s="8">
        <v>572</v>
      </c>
      <c r="J910" s="8">
        <v>603</v>
      </c>
      <c r="K910" s="8">
        <v>603</v>
      </c>
    </row>
    <row r="911" spans="1:11" hidden="1" outlineLevel="1" x14ac:dyDescent="0.25">
      <c r="A911" s="12">
        <v>2013</v>
      </c>
      <c r="B911" s="8">
        <v>598</v>
      </c>
      <c r="C911" s="8">
        <v>591</v>
      </c>
      <c r="D911" s="8">
        <v>611</v>
      </c>
      <c r="E911" s="8">
        <v>596</v>
      </c>
      <c r="F911" s="8">
        <v>580</v>
      </c>
      <c r="G911" s="8">
        <v>626</v>
      </c>
      <c r="H911" s="8">
        <v>660</v>
      </c>
      <c r="I911" s="8">
        <v>591</v>
      </c>
      <c r="J911" s="8">
        <v>636</v>
      </c>
      <c r="K911" s="8">
        <v>626</v>
      </c>
    </row>
    <row r="912" spans="1:11" hidden="1" outlineLevel="1" x14ac:dyDescent="0.25">
      <c r="A912" s="12">
        <v>2014</v>
      </c>
      <c r="B912" s="8">
        <v>613</v>
      </c>
      <c r="C912" s="8">
        <v>609</v>
      </c>
      <c r="D912" s="8">
        <v>632</v>
      </c>
      <c r="E912" s="8">
        <v>618</v>
      </c>
      <c r="F912" s="8">
        <v>595</v>
      </c>
      <c r="G912" s="8">
        <v>637</v>
      </c>
      <c r="H912" s="8">
        <v>679</v>
      </c>
      <c r="I912" s="8">
        <v>609</v>
      </c>
      <c r="J912" s="8">
        <v>654</v>
      </c>
      <c r="K912" s="8">
        <v>643</v>
      </c>
    </row>
    <row r="913" spans="1:11" collapsed="1" x14ac:dyDescent="0.25">
      <c r="A913" s="12">
        <v>2015</v>
      </c>
      <c r="B913" s="18">
        <v>625.33900000000006</v>
      </c>
      <c r="C913" s="18">
        <v>625.25199999999995</v>
      </c>
      <c r="D913" s="18">
        <v>652.09299999999996</v>
      </c>
      <c r="E913" s="18">
        <v>635.51099999999997</v>
      </c>
      <c r="F913" s="18">
        <v>600.92999999999995</v>
      </c>
      <c r="G913" s="18">
        <v>642.89800000000002</v>
      </c>
      <c r="H913" s="18">
        <v>693.75099999999998</v>
      </c>
      <c r="I913" s="18">
        <v>621.44600000000003</v>
      </c>
      <c r="J913" s="18">
        <v>671.34299999999996</v>
      </c>
      <c r="K913" s="18">
        <v>661.30100000000004</v>
      </c>
    </row>
    <row r="914" spans="1:11" x14ac:dyDescent="0.25">
      <c r="A914" s="12">
        <v>2016</v>
      </c>
      <c r="B914" s="8">
        <v>608</v>
      </c>
      <c r="C914" s="8">
        <v>604</v>
      </c>
      <c r="D914" s="8">
        <v>635</v>
      </c>
      <c r="E914" s="8">
        <v>621</v>
      </c>
      <c r="F914" s="8">
        <v>584</v>
      </c>
      <c r="G914" s="8">
        <v>627</v>
      </c>
      <c r="H914" s="8">
        <v>680</v>
      </c>
      <c r="I914" s="8">
        <v>613</v>
      </c>
      <c r="J914" s="8">
        <v>660</v>
      </c>
      <c r="K914" s="8">
        <v>647</v>
      </c>
    </row>
    <row r="915" spans="1:11" x14ac:dyDescent="0.25">
      <c r="A915" s="12">
        <v>2017</v>
      </c>
      <c r="B915" s="8">
        <v>621</v>
      </c>
      <c r="C915" s="8">
        <v>615</v>
      </c>
      <c r="D915" s="8">
        <v>662</v>
      </c>
      <c r="E915" s="8">
        <v>638</v>
      </c>
      <c r="F915" s="8">
        <v>610</v>
      </c>
      <c r="G915" s="8">
        <v>636</v>
      </c>
      <c r="H915" s="8">
        <v>686</v>
      </c>
      <c r="I915" s="8">
        <v>632</v>
      </c>
      <c r="J915" s="8">
        <v>677</v>
      </c>
      <c r="K915" s="8">
        <v>662</v>
      </c>
    </row>
    <row r="916" spans="1:11" x14ac:dyDescent="0.25">
      <c r="A916" s="12">
        <v>2018</v>
      </c>
      <c r="B916" s="8">
        <v>632</v>
      </c>
      <c r="C916" s="8">
        <v>627</v>
      </c>
      <c r="D916" s="8">
        <v>677</v>
      </c>
      <c r="E916" s="8">
        <v>648</v>
      </c>
      <c r="F916" s="8">
        <v>627</v>
      </c>
      <c r="G916" s="8">
        <v>642</v>
      </c>
      <c r="H916" s="8">
        <v>690</v>
      </c>
      <c r="I916" s="8">
        <v>651</v>
      </c>
      <c r="J916" s="8">
        <v>692</v>
      </c>
      <c r="K916" s="8">
        <v>675</v>
      </c>
    </row>
    <row r="917" spans="1:11" x14ac:dyDescent="0.25">
      <c r="A917" s="12">
        <v>2019</v>
      </c>
      <c r="B917" s="8">
        <v>643</v>
      </c>
      <c r="C917" s="8">
        <v>637</v>
      </c>
      <c r="D917" s="8">
        <v>690</v>
      </c>
      <c r="E917" s="8">
        <v>660</v>
      </c>
      <c r="F917" s="8">
        <v>644</v>
      </c>
      <c r="G917" s="8">
        <v>653</v>
      </c>
      <c r="H917" s="8">
        <v>699</v>
      </c>
      <c r="I917" s="8">
        <v>673</v>
      </c>
      <c r="J917" s="8">
        <v>707</v>
      </c>
      <c r="K917" s="8">
        <v>689</v>
      </c>
    </row>
    <row r="918" spans="1:11" x14ac:dyDescent="0.25">
      <c r="A918" s="12">
        <v>2020</v>
      </c>
      <c r="B918" s="8">
        <v>616</v>
      </c>
      <c r="C918" s="8">
        <v>614</v>
      </c>
      <c r="D918" s="8">
        <v>660</v>
      </c>
      <c r="E918" s="8">
        <v>632</v>
      </c>
      <c r="F918" s="8">
        <v>628</v>
      </c>
      <c r="G918" s="8">
        <v>639</v>
      </c>
      <c r="H918" s="8">
        <v>665</v>
      </c>
      <c r="I918" s="8">
        <v>651</v>
      </c>
      <c r="J918" s="8">
        <v>679</v>
      </c>
      <c r="K918" s="8">
        <v>668</v>
      </c>
    </row>
    <row r="919" spans="1:11" x14ac:dyDescent="0.25">
      <c r="A919" s="12">
        <v>2021</v>
      </c>
      <c r="B919" s="8">
        <v>619</v>
      </c>
      <c r="C919" s="8">
        <v>615</v>
      </c>
      <c r="D919" s="8">
        <v>660</v>
      </c>
      <c r="E919" s="8">
        <v>642</v>
      </c>
      <c r="F919" s="8">
        <v>626</v>
      </c>
      <c r="G919" s="8">
        <v>643</v>
      </c>
      <c r="H919" s="8">
        <v>662</v>
      </c>
      <c r="I919" s="8">
        <v>647</v>
      </c>
      <c r="J919" s="8">
        <v>690</v>
      </c>
      <c r="K919" s="8">
        <v>673</v>
      </c>
    </row>
    <row r="920" spans="1:11" x14ac:dyDescent="0.25">
      <c r="A920" s="12">
        <v>2022</v>
      </c>
      <c r="B920" s="67">
        <v>622</v>
      </c>
      <c r="C920" s="67">
        <v>611</v>
      </c>
      <c r="D920" s="67">
        <v>665</v>
      </c>
      <c r="E920" s="67">
        <v>644</v>
      </c>
      <c r="F920" s="67">
        <v>627</v>
      </c>
      <c r="G920" s="67">
        <v>648</v>
      </c>
      <c r="H920" s="67">
        <v>662</v>
      </c>
      <c r="I920" s="67">
        <v>659</v>
      </c>
      <c r="J920" s="67">
        <v>693</v>
      </c>
      <c r="K920" s="67">
        <v>681</v>
      </c>
    </row>
    <row r="937" spans="1:11" s="2" customFormat="1" ht="5.25" customHeight="1" x14ac:dyDescent="0.2"/>
    <row r="939" spans="1:11" x14ac:dyDescent="0.25">
      <c r="B939" s="8" t="s">
        <v>3</v>
      </c>
      <c r="C939" s="8" t="s">
        <v>4</v>
      </c>
      <c r="D939" s="8" t="s">
        <v>5</v>
      </c>
      <c r="E939" s="8" t="s">
        <v>146</v>
      </c>
      <c r="F939" s="8" t="s">
        <v>6</v>
      </c>
      <c r="G939" s="8" t="s">
        <v>7</v>
      </c>
      <c r="H939" s="8" t="s">
        <v>8</v>
      </c>
      <c r="I939" s="8" t="s">
        <v>9</v>
      </c>
      <c r="J939" s="8" t="s">
        <v>147</v>
      </c>
      <c r="K939" s="8" t="s">
        <v>10</v>
      </c>
    </row>
    <row r="940" spans="1:11" x14ac:dyDescent="0.25">
      <c r="A940" s="12">
        <v>1996</v>
      </c>
      <c r="B940" s="19">
        <v>22.202457568174729</v>
      </c>
      <c r="C940" s="19">
        <v>22.814177237243925</v>
      </c>
      <c r="D940" s="19">
        <v>20.837762591748923</v>
      </c>
      <c r="F940" s="19">
        <v>19.768310385162845</v>
      </c>
      <c r="G940" s="19">
        <v>23.711060642012136</v>
      </c>
      <c r="H940" s="19">
        <v>21.130063965884862</v>
      </c>
      <c r="I940" s="19">
        <v>20.774209012464045</v>
      </c>
      <c r="K940" s="19">
        <v>19.661394233856299</v>
      </c>
    </row>
    <row r="941" spans="1:11" x14ac:dyDescent="0.25">
      <c r="A941" s="12">
        <v>2000</v>
      </c>
      <c r="B941" s="19">
        <v>22.405268347356934</v>
      </c>
      <c r="C941" s="19">
        <v>23.82380602382025</v>
      </c>
      <c r="D941" s="19">
        <v>21.514750593616107</v>
      </c>
      <c r="F941" s="19">
        <v>21.360018911039322</v>
      </c>
      <c r="G941" s="19">
        <v>23.128995863106432</v>
      </c>
      <c r="H941" s="19">
        <v>22.659755878657332</v>
      </c>
      <c r="I941" s="19">
        <v>21.187156198029935</v>
      </c>
      <c r="K941" s="19">
        <v>21.410136354292764</v>
      </c>
    </row>
    <row r="942" spans="1:11" hidden="1" outlineLevel="1" x14ac:dyDescent="0.25">
      <c r="A942" s="12">
        <v>2001</v>
      </c>
      <c r="B942" s="19">
        <v>22.60129731499449</v>
      </c>
      <c r="C942" s="19">
        <v>23.982643540781922</v>
      </c>
      <c r="D942" s="19">
        <v>21.739897186290328</v>
      </c>
      <c r="F942" s="19">
        <v>21.155217134102866</v>
      </c>
      <c r="G942" s="19">
        <v>23.38056680161943</v>
      </c>
      <c r="H942" s="19">
        <v>22.978115536255071</v>
      </c>
      <c r="I942" s="19">
        <v>21.351237714826297</v>
      </c>
      <c r="K942" s="19">
        <v>21.600309062812475</v>
      </c>
    </row>
    <row r="943" spans="1:11" hidden="1" outlineLevel="1" x14ac:dyDescent="0.25">
      <c r="A943" s="12">
        <v>2002</v>
      </c>
      <c r="B943" s="19">
        <v>21.630166246332802</v>
      </c>
      <c r="C943" s="19">
        <v>23.040128132981256</v>
      </c>
      <c r="D943" s="19">
        <v>20.87310960935627</v>
      </c>
      <c r="F943" s="19">
        <v>20.144782066490251</v>
      </c>
      <c r="G943" s="19">
        <v>22.449053593444052</v>
      </c>
      <c r="H943" s="19">
        <v>22.007242628039318</v>
      </c>
      <c r="I943" s="19">
        <v>20.430420626307011</v>
      </c>
      <c r="K943" s="19">
        <v>20.668029993183367</v>
      </c>
    </row>
    <row r="944" spans="1:11" hidden="1" outlineLevel="1" x14ac:dyDescent="0.25">
      <c r="A944" s="12" t="s">
        <v>19</v>
      </c>
      <c r="B944" s="19">
        <v>21.767822825341291</v>
      </c>
      <c r="C944" s="19">
        <v>22.964170931708107</v>
      </c>
      <c r="D944" s="19">
        <v>21.116415387796572</v>
      </c>
      <c r="F944" s="19">
        <v>20.139813581890813</v>
      </c>
      <c r="G944" s="19">
        <v>22.534804876289407</v>
      </c>
      <c r="H944" s="19">
        <v>22.044266617327352</v>
      </c>
      <c r="I944" s="19">
        <v>20.769416758455794</v>
      </c>
      <c r="K944" s="19">
        <v>20.729662361205527</v>
      </c>
    </row>
    <row r="945" spans="1:11" hidden="1" outlineLevel="1" x14ac:dyDescent="0.25">
      <c r="A945" s="12" t="s">
        <v>20</v>
      </c>
      <c r="B945" s="19">
        <v>21.297552845648301</v>
      </c>
      <c r="C945" s="19">
        <v>22.311762567610785</v>
      </c>
      <c r="D945" s="19">
        <v>20.793810416836539</v>
      </c>
      <c r="F945" s="19">
        <v>19.608080319341962</v>
      </c>
      <c r="G945" s="19">
        <v>21.935866769778606</v>
      </c>
      <c r="H945" s="19">
        <v>21.56171751831587</v>
      </c>
      <c r="I945" s="19">
        <v>20.370672319147779</v>
      </c>
      <c r="K945" s="19">
        <v>20.358043483199673</v>
      </c>
    </row>
    <row r="946" spans="1:11" collapsed="1" x14ac:dyDescent="0.25">
      <c r="A946" s="12" t="s">
        <v>96</v>
      </c>
      <c r="B946" s="19">
        <v>21.308163985722938</v>
      </c>
      <c r="C946" s="19">
        <v>22.237753203093</v>
      </c>
      <c r="D946" s="19">
        <v>21.003452622348881</v>
      </c>
      <c r="F946" s="19">
        <v>19.527289784677773</v>
      </c>
      <c r="G946" s="19">
        <v>21.887701881227294</v>
      </c>
      <c r="H946" s="19">
        <v>21.497992201594599</v>
      </c>
      <c r="I946" s="19">
        <v>20.362386072149754</v>
      </c>
      <c r="K946" s="19">
        <v>20.645573665707897</v>
      </c>
    </row>
    <row r="947" spans="1:11" hidden="1" outlineLevel="1" x14ac:dyDescent="0.25">
      <c r="A947" s="12">
        <v>2006</v>
      </c>
      <c r="B947" s="19">
        <v>20.7</v>
      </c>
      <c r="C947" s="19">
        <v>21.6</v>
      </c>
      <c r="D947" s="19">
        <v>20.3</v>
      </c>
      <c r="F947" s="19">
        <v>18.899999999999999</v>
      </c>
      <c r="G947" s="19">
        <v>21.4</v>
      </c>
      <c r="H947" s="19">
        <v>20.9</v>
      </c>
      <c r="I947" s="19">
        <v>19.600000000000001</v>
      </c>
      <c r="K947" s="19">
        <v>20.100000000000001</v>
      </c>
    </row>
    <row r="948" spans="1:11" hidden="1" outlineLevel="1" x14ac:dyDescent="0.25">
      <c r="A948" s="12">
        <v>2007</v>
      </c>
      <c r="B948" s="19">
        <v>20.6</v>
      </c>
      <c r="C948" s="19">
        <v>21.6</v>
      </c>
      <c r="D948" s="19">
        <v>20.2</v>
      </c>
      <c r="F948" s="19">
        <v>18.899999999999999</v>
      </c>
      <c r="G948" s="19">
        <v>21.2</v>
      </c>
      <c r="H948" s="19">
        <v>20.9</v>
      </c>
      <c r="I948" s="19">
        <v>19.600000000000001</v>
      </c>
      <c r="K948" s="19">
        <v>20.3</v>
      </c>
    </row>
    <row r="949" spans="1:11" hidden="1" outlineLevel="1" x14ac:dyDescent="0.25">
      <c r="A949" s="12">
        <v>2008</v>
      </c>
      <c r="B949" s="19">
        <v>20.100000000000001</v>
      </c>
      <c r="C949" s="19">
        <v>21.1</v>
      </c>
      <c r="D949" s="19">
        <v>19.7</v>
      </c>
      <c r="F949" s="19">
        <v>18.399999999999999</v>
      </c>
      <c r="G949" s="19">
        <v>20.6</v>
      </c>
      <c r="H949" s="19">
        <v>20.3</v>
      </c>
      <c r="I949" s="19">
        <v>19.2</v>
      </c>
      <c r="K949" s="19">
        <v>19.8</v>
      </c>
    </row>
    <row r="950" spans="1:11" hidden="1" outlineLevel="1" x14ac:dyDescent="0.25">
      <c r="A950" s="12">
        <v>2009</v>
      </c>
      <c r="B950" s="19">
        <v>20.2</v>
      </c>
      <c r="C950" s="19">
        <v>21.4</v>
      </c>
      <c r="D950" s="19">
        <v>20.100000000000001</v>
      </c>
      <c r="F950" s="19">
        <v>18.600000000000001</v>
      </c>
      <c r="G950" s="19">
        <v>20.8</v>
      </c>
      <c r="H950" s="19">
        <v>20.5</v>
      </c>
      <c r="I950" s="19">
        <v>19.5</v>
      </c>
      <c r="K950" s="19">
        <v>20.100000000000001</v>
      </c>
    </row>
    <row r="951" spans="1:11" collapsed="1" x14ac:dyDescent="0.25">
      <c r="A951" s="12">
        <v>2010</v>
      </c>
      <c r="B951" s="19">
        <v>21.6</v>
      </c>
      <c r="C951" s="19">
        <v>22.1</v>
      </c>
      <c r="D951" s="19">
        <v>22</v>
      </c>
      <c r="F951" s="19">
        <v>19.899999999999999</v>
      </c>
      <c r="G951" s="19">
        <v>22.6</v>
      </c>
      <c r="H951" s="19">
        <v>22.1</v>
      </c>
      <c r="I951" s="19">
        <v>20.6</v>
      </c>
      <c r="K951" s="19">
        <v>22</v>
      </c>
    </row>
    <row r="952" spans="1:11" hidden="1" outlineLevel="1" x14ac:dyDescent="0.25">
      <c r="A952" s="12">
        <v>2011</v>
      </c>
      <c r="B952" s="19">
        <v>22.2</v>
      </c>
      <c r="C952" s="19">
        <v>22.7</v>
      </c>
      <c r="D952" s="19">
        <v>22.9</v>
      </c>
      <c r="F952" s="19">
        <v>20.5</v>
      </c>
      <c r="G952" s="19">
        <v>23.2</v>
      </c>
      <c r="H952" s="19">
        <v>22.7</v>
      </c>
      <c r="I952" s="19">
        <v>21.3</v>
      </c>
      <c r="K952" s="19">
        <v>22.7</v>
      </c>
    </row>
    <row r="953" spans="1:11" hidden="1" outlineLevel="1" x14ac:dyDescent="0.25">
      <c r="A953" s="12">
        <v>2012</v>
      </c>
      <c r="B953" s="19">
        <v>22.4</v>
      </c>
      <c r="C953" s="19">
        <v>23</v>
      </c>
      <c r="D953" s="19">
        <v>23.6</v>
      </c>
      <c r="E953" s="19">
        <v>20.9</v>
      </c>
      <c r="F953" s="19">
        <v>20.9</v>
      </c>
      <c r="G953" s="19">
        <v>23.7</v>
      </c>
      <c r="H953" s="19">
        <v>23.3</v>
      </c>
      <c r="I953" s="19">
        <v>21.9</v>
      </c>
      <c r="J953" s="19">
        <v>22.4</v>
      </c>
      <c r="K953" s="19">
        <v>23.4</v>
      </c>
    </row>
    <row r="954" spans="1:11" hidden="1" outlineLevel="1" x14ac:dyDescent="0.25">
      <c r="A954" s="12">
        <v>2013</v>
      </c>
      <c r="B954" s="19">
        <v>22.7</v>
      </c>
      <c r="C954" s="19">
        <v>23.1</v>
      </c>
      <c r="D954" s="19">
        <v>24.2</v>
      </c>
      <c r="E954" s="19">
        <v>21.2</v>
      </c>
      <c r="F954" s="19">
        <v>21.6</v>
      </c>
      <c r="G954" s="19">
        <v>24.3</v>
      </c>
      <c r="H954" s="19">
        <v>23.7</v>
      </c>
      <c r="I954" s="19">
        <v>22.6</v>
      </c>
      <c r="J954" s="19">
        <v>23.3</v>
      </c>
      <c r="K954" s="19">
        <v>24.1</v>
      </c>
    </row>
    <row r="955" spans="1:11" hidden="1" outlineLevel="1" x14ac:dyDescent="0.25">
      <c r="A955" s="12">
        <v>2014</v>
      </c>
      <c r="B955" s="19">
        <v>23</v>
      </c>
      <c r="C955" s="19">
        <v>23.4</v>
      </c>
      <c r="D955" s="19">
        <v>24.7</v>
      </c>
      <c r="E955" s="19">
        <v>21.5</v>
      </c>
      <c r="F955" s="19">
        <v>22.1</v>
      </c>
      <c r="G955" s="19">
        <v>24.6</v>
      </c>
      <c r="H955" s="19">
        <v>24</v>
      </c>
      <c r="I955" s="19">
        <v>23.3</v>
      </c>
      <c r="J955" s="19">
        <v>23.6</v>
      </c>
      <c r="K955" s="19">
        <v>24.6</v>
      </c>
    </row>
    <row r="956" spans="1:11" collapsed="1" x14ac:dyDescent="0.25">
      <c r="A956" s="12">
        <v>2015</v>
      </c>
      <c r="B956" s="19">
        <v>23.225000000000001</v>
      </c>
      <c r="C956" s="19">
        <v>23.648</v>
      </c>
      <c r="D956" s="19">
        <v>25.108000000000001</v>
      </c>
      <c r="E956" s="19">
        <v>21.695</v>
      </c>
      <c r="F956" s="19">
        <v>22.303999999999998</v>
      </c>
      <c r="G956" s="19">
        <v>24.774000000000001</v>
      </c>
      <c r="H956" s="19">
        <v>24.363</v>
      </c>
      <c r="I956" s="19">
        <v>23.867999999999999</v>
      </c>
      <c r="J956" s="19">
        <v>23.818000000000001</v>
      </c>
      <c r="K956" s="19">
        <v>24.893000000000001</v>
      </c>
    </row>
    <row r="957" spans="1:11" x14ac:dyDescent="0.25">
      <c r="A957" s="12">
        <v>2016</v>
      </c>
      <c r="B957" s="8">
        <v>22.3</v>
      </c>
      <c r="C957" s="8">
        <v>22.5</v>
      </c>
      <c r="D957" s="8">
        <v>24.2</v>
      </c>
      <c r="E957" s="8">
        <v>20.6</v>
      </c>
      <c r="F957" s="8">
        <v>21.4</v>
      </c>
      <c r="G957" s="19">
        <v>24</v>
      </c>
      <c r="H957" s="19">
        <v>23.4</v>
      </c>
      <c r="I957" s="19">
        <v>23</v>
      </c>
      <c r="J957" s="19">
        <v>23</v>
      </c>
      <c r="K957" s="8">
        <v>24.2</v>
      </c>
    </row>
    <row r="958" spans="1:11" x14ac:dyDescent="0.25">
      <c r="A958" s="12">
        <v>2017</v>
      </c>
      <c r="B958" s="8">
        <v>22.5</v>
      </c>
      <c r="C958" s="8">
        <v>22.7</v>
      </c>
      <c r="D958" s="8">
        <v>24.8</v>
      </c>
      <c r="E958" s="8">
        <v>20.9</v>
      </c>
      <c r="F958" s="19">
        <v>22</v>
      </c>
      <c r="G958" s="8">
        <v>24.5</v>
      </c>
      <c r="H958" s="8">
        <v>23.6</v>
      </c>
      <c r="I958" s="8">
        <v>23.2</v>
      </c>
      <c r="J958" s="8">
        <v>23.2</v>
      </c>
      <c r="K958" s="8">
        <v>24.7</v>
      </c>
    </row>
    <row r="959" spans="1:11" x14ac:dyDescent="0.25">
      <c r="A959" s="12">
        <v>2018</v>
      </c>
      <c r="B959" s="8">
        <v>22.8</v>
      </c>
      <c r="C959" s="19">
        <v>23</v>
      </c>
      <c r="D959" s="8">
        <v>25.4</v>
      </c>
      <c r="E959" s="8">
        <v>21.2</v>
      </c>
      <c r="F959" s="8">
        <v>22.3</v>
      </c>
      <c r="G959" s="8">
        <v>24.7</v>
      </c>
      <c r="H959" s="8">
        <v>23.6</v>
      </c>
      <c r="I959" s="8">
        <v>23.7</v>
      </c>
      <c r="J959" s="8">
        <v>23.2</v>
      </c>
      <c r="K959" s="8">
        <v>25.1</v>
      </c>
    </row>
    <row r="960" spans="1:11" x14ac:dyDescent="0.25">
      <c r="A960" s="12">
        <v>2019</v>
      </c>
      <c r="B960" s="8">
        <v>23.1</v>
      </c>
      <c r="C960" s="8">
        <v>23.3</v>
      </c>
      <c r="D960" s="8">
        <v>25.7</v>
      </c>
      <c r="E960" s="8">
        <v>21.3</v>
      </c>
      <c r="F960" s="8">
        <v>22.8</v>
      </c>
      <c r="G960" s="8">
        <v>25.1</v>
      </c>
      <c r="H960" s="8">
        <v>23.9</v>
      </c>
      <c r="I960" s="8">
        <v>24.3</v>
      </c>
      <c r="J960" s="8">
        <v>23.5</v>
      </c>
      <c r="K960" s="8">
        <v>25.7</v>
      </c>
    </row>
    <row r="961" spans="1:11" x14ac:dyDescent="0.25">
      <c r="A961" s="12">
        <v>2020</v>
      </c>
      <c r="B961" s="8">
        <v>22.1</v>
      </c>
      <c r="C961" s="8">
        <v>22.7</v>
      </c>
      <c r="D961" s="19">
        <v>25</v>
      </c>
      <c r="E961" s="19">
        <v>20.5</v>
      </c>
      <c r="F961" s="19">
        <v>22</v>
      </c>
      <c r="G961" s="8">
        <v>23.8</v>
      </c>
      <c r="H961" s="8">
        <v>22.9</v>
      </c>
      <c r="I961" s="8">
        <v>23.8</v>
      </c>
      <c r="J961" s="8">
        <v>22.5</v>
      </c>
      <c r="K961" s="8">
        <v>24.9</v>
      </c>
    </row>
    <row r="962" spans="1:11" x14ac:dyDescent="0.25">
      <c r="A962" s="12">
        <v>2021</v>
      </c>
      <c r="B962" s="8">
        <v>22.2</v>
      </c>
      <c r="C962" s="8">
        <v>22.8</v>
      </c>
      <c r="D962" s="8">
        <v>25.1</v>
      </c>
      <c r="E962" s="8">
        <v>20.7</v>
      </c>
      <c r="F962" s="8">
        <v>22.2</v>
      </c>
      <c r="G962" s="19">
        <v>24</v>
      </c>
      <c r="H962" s="8">
        <v>22.8</v>
      </c>
      <c r="I962" s="19">
        <v>24</v>
      </c>
      <c r="J962" s="8">
        <v>22.9</v>
      </c>
      <c r="K962" s="8">
        <v>25.2</v>
      </c>
    </row>
    <row r="963" spans="1:11" x14ac:dyDescent="0.25">
      <c r="A963" s="12">
        <v>2022</v>
      </c>
      <c r="B963" s="19">
        <v>22.376431751750392</v>
      </c>
      <c r="C963" s="19">
        <v>22.7966378392391</v>
      </c>
      <c r="D963" s="19">
        <v>25.33417882054534</v>
      </c>
      <c r="E963" s="19">
        <v>20.949741046028155</v>
      </c>
      <c r="F963" s="19">
        <v>22.378242209367418</v>
      </c>
      <c r="G963" s="19">
        <v>24.226904882911764</v>
      </c>
      <c r="H963" s="19">
        <v>22.853565466253283</v>
      </c>
      <c r="I963" s="19">
        <v>24.546970960649027</v>
      </c>
      <c r="J963" s="19">
        <v>23.010847907903479</v>
      </c>
      <c r="K963" s="19">
        <v>25.437052324875562</v>
      </c>
    </row>
    <row r="966" spans="1:11" x14ac:dyDescent="0.25">
      <c r="G966" s="8" t="s">
        <v>79</v>
      </c>
    </row>
    <row r="979" spans="1:11" s="2" customFormat="1" ht="9" customHeight="1" x14ac:dyDescent="0.2"/>
    <row r="981" spans="1:11" x14ac:dyDescent="0.25">
      <c r="B981" s="8" t="s">
        <v>3</v>
      </c>
      <c r="C981" s="8" t="s">
        <v>4</v>
      </c>
      <c r="D981" s="8" t="s">
        <v>5</v>
      </c>
      <c r="E981" s="8" t="s">
        <v>6</v>
      </c>
      <c r="F981" s="8" t="s">
        <v>146</v>
      </c>
      <c r="G981" s="8" t="s">
        <v>7</v>
      </c>
      <c r="H981" s="8" t="s">
        <v>8</v>
      </c>
      <c r="I981" s="8" t="s">
        <v>9</v>
      </c>
      <c r="J981" s="8" t="s">
        <v>147</v>
      </c>
      <c r="K981" s="8" t="s">
        <v>10</v>
      </c>
    </row>
    <row r="982" spans="1:11" x14ac:dyDescent="0.25">
      <c r="A982" s="12">
        <v>1996</v>
      </c>
      <c r="B982" s="19">
        <v>57.243710176442839</v>
      </c>
      <c r="C982" s="19">
        <v>59.044437561402908</v>
      </c>
      <c r="D982" s="19">
        <v>60.428583480975284</v>
      </c>
      <c r="E982" s="19">
        <v>61.206082557041597</v>
      </c>
      <c r="G982" s="19">
        <v>58.404799837293652</v>
      </c>
      <c r="H982" s="19">
        <v>58.494263376992585</v>
      </c>
      <c r="I982" s="19">
        <v>60.091083413231068</v>
      </c>
      <c r="K982" s="19">
        <v>60.916932428672332</v>
      </c>
    </row>
    <row r="983" spans="1:11" x14ac:dyDescent="0.25">
      <c r="A983" s="12">
        <v>2000</v>
      </c>
      <c r="B983" s="19">
        <v>60.318891895672728</v>
      </c>
      <c r="C983" s="19">
        <v>61.807646610975439</v>
      </c>
      <c r="D983" s="19">
        <v>62.692870473403374</v>
      </c>
      <c r="E983" s="19">
        <v>62.032936726814285</v>
      </c>
      <c r="G983" s="19">
        <v>61.066638012858391</v>
      </c>
      <c r="H983" s="19">
        <v>60.29213785675821</v>
      </c>
      <c r="I983" s="19">
        <v>63.517973647179218</v>
      </c>
      <c r="K983" s="19">
        <v>62.161112760660529</v>
      </c>
    </row>
    <row r="984" spans="1:11" hidden="1" outlineLevel="1" x14ac:dyDescent="0.25">
      <c r="A984" s="12">
        <v>2001</v>
      </c>
      <c r="B984" s="19">
        <v>60.752640499827777</v>
      </c>
      <c r="C984" s="19">
        <v>62.204463051273024</v>
      </c>
      <c r="D984" s="19">
        <v>63.199569699053868</v>
      </c>
      <c r="E984" s="19">
        <v>62.767909961017487</v>
      </c>
      <c r="G984" s="19">
        <v>61.451706188548293</v>
      </c>
      <c r="H984" s="19">
        <v>60.603394091766184</v>
      </c>
      <c r="I984" s="19">
        <v>63.817207126714663</v>
      </c>
      <c r="K984" s="19">
        <v>62.35569493682393</v>
      </c>
    </row>
    <row r="985" spans="1:11" hidden="1" outlineLevel="1" x14ac:dyDescent="0.25">
      <c r="A985" s="12">
        <v>2002</v>
      </c>
      <c r="B985" s="19">
        <v>62.386810094875358</v>
      </c>
      <c r="C985" s="19">
        <v>63.630768148565004</v>
      </c>
      <c r="D985" s="19">
        <v>64.841176104929446</v>
      </c>
      <c r="E985" s="19">
        <v>64.257687745232218</v>
      </c>
      <c r="G985" s="19">
        <v>63.108274711726743</v>
      </c>
      <c r="H985" s="19">
        <v>62.088865896418923</v>
      </c>
      <c r="I985" s="19">
        <v>65.296344336501051</v>
      </c>
      <c r="K985" s="19">
        <v>63.924108157236986</v>
      </c>
    </row>
    <row r="986" spans="1:11" hidden="1" outlineLevel="1" x14ac:dyDescent="0.25">
      <c r="A986" s="12" t="s">
        <v>19</v>
      </c>
      <c r="B986" s="19">
        <v>62.86030157774028</v>
      </c>
      <c r="C986" s="19">
        <v>64.101158667702165</v>
      </c>
      <c r="D986" s="19">
        <v>65.348688764822768</v>
      </c>
      <c r="E986" s="19">
        <v>64.520033894201674</v>
      </c>
      <c r="G986" s="19">
        <v>63.467503426386791</v>
      </c>
      <c r="H986" s="19">
        <v>62.438133123641236</v>
      </c>
      <c r="I986" s="19">
        <v>65.405797490798705</v>
      </c>
      <c r="K986" s="19">
        <v>64.203489689553578</v>
      </c>
    </row>
    <row r="987" spans="1:11" hidden="1" outlineLevel="1" x14ac:dyDescent="0.25">
      <c r="A987" s="12" t="s">
        <v>20</v>
      </c>
      <c r="B987" s="19">
        <v>63.899725723779646</v>
      </c>
      <c r="C987" s="19">
        <v>65.111880638786928</v>
      </c>
      <c r="D987" s="19">
        <v>66.304278893630126</v>
      </c>
      <c r="E987" s="19">
        <v>65.353211564049843</v>
      </c>
      <c r="G987" s="19">
        <v>64.474938402604181</v>
      </c>
      <c r="H987" s="19">
        <v>63.297551701752766</v>
      </c>
      <c r="I987" s="19">
        <v>66.169357030273389</v>
      </c>
      <c r="K987" s="19">
        <v>64.945362019219843</v>
      </c>
    </row>
    <row r="988" spans="1:11" collapsed="1" x14ac:dyDescent="0.25">
      <c r="A988" s="12" t="s">
        <v>96</v>
      </c>
      <c r="B988" s="19">
        <v>64.373504634814921</v>
      </c>
      <c r="C988" s="19">
        <v>65.402472312246942</v>
      </c>
      <c r="D988" s="19">
        <v>66.609122960852019</v>
      </c>
      <c r="E988" s="19">
        <v>65.554496345726093</v>
      </c>
      <c r="G988" s="19">
        <v>64.828603287651532</v>
      </c>
      <c r="H988" s="19">
        <v>63.491823313740319</v>
      </c>
      <c r="I988" s="19">
        <v>66.405610434972431</v>
      </c>
      <c r="K988" s="19">
        <v>65.059580879331605</v>
      </c>
    </row>
    <row r="989" spans="1:11" hidden="1" outlineLevel="1" x14ac:dyDescent="0.25">
      <c r="A989" s="12">
        <v>2006</v>
      </c>
      <c r="B989" s="19">
        <v>65.3</v>
      </c>
      <c r="C989" s="19">
        <v>66.099999999999994</v>
      </c>
      <c r="D989" s="19">
        <v>67.599999999999994</v>
      </c>
      <c r="E989" s="19">
        <v>66.3</v>
      </c>
      <c r="G989" s="19">
        <v>65.7</v>
      </c>
      <c r="H989" s="19">
        <v>64.3</v>
      </c>
      <c r="I989" s="19">
        <v>67</v>
      </c>
      <c r="K989" s="19">
        <v>65.900000000000006</v>
      </c>
    </row>
    <row r="990" spans="1:11" hidden="1" outlineLevel="1" x14ac:dyDescent="0.25">
      <c r="A990" s="12">
        <v>2007</v>
      </c>
      <c r="B990" s="19">
        <v>65.599999999999994</v>
      </c>
      <c r="C990" s="19">
        <v>66.099999999999994</v>
      </c>
      <c r="D990" s="19">
        <v>67.8</v>
      </c>
      <c r="E990" s="19">
        <v>66.400000000000006</v>
      </c>
      <c r="G990" s="19">
        <v>65.8</v>
      </c>
      <c r="H990" s="19">
        <v>64.400000000000006</v>
      </c>
      <c r="I990" s="19">
        <v>66.900000000000006</v>
      </c>
      <c r="K990" s="19">
        <v>65.8</v>
      </c>
    </row>
    <row r="991" spans="1:11" hidden="1" outlineLevel="1" x14ac:dyDescent="0.25">
      <c r="A991" s="12">
        <v>2008</v>
      </c>
      <c r="B991" s="19">
        <v>66.2</v>
      </c>
      <c r="C991" s="19">
        <v>66.400000000000006</v>
      </c>
      <c r="D991" s="19">
        <v>68.099999999999994</v>
      </c>
      <c r="E991" s="19">
        <v>66.900000000000006</v>
      </c>
      <c r="G991" s="19">
        <v>66.2</v>
      </c>
      <c r="H991" s="19">
        <v>64.7</v>
      </c>
      <c r="I991" s="19">
        <v>67.2</v>
      </c>
      <c r="K991" s="19">
        <v>66.400000000000006</v>
      </c>
    </row>
    <row r="992" spans="1:11" hidden="1" outlineLevel="1" x14ac:dyDescent="0.25">
      <c r="A992" s="12">
        <v>2009</v>
      </c>
      <c r="B992" s="19">
        <v>66</v>
      </c>
      <c r="C992" s="19">
        <v>65.900000000000006</v>
      </c>
      <c r="D992" s="19">
        <v>67.400000000000006</v>
      </c>
      <c r="E992" s="19">
        <v>66.599999999999994</v>
      </c>
      <c r="G992" s="19">
        <v>65.900000000000006</v>
      </c>
      <c r="H992" s="19">
        <v>64.599999999999994</v>
      </c>
      <c r="I992" s="19">
        <v>66.8</v>
      </c>
      <c r="K992" s="19">
        <v>66</v>
      </c>
    </row>
    <row r="993" spans="1:12" collapsed="1" x14ac:dyDescent="0.25">
      <c r="A993" s="12">
        <v>2010</v>
      </c>
      <c r="B993" s="19">
        <v>64.2</v>
      </c>
      <c r="C993" s="19">
        <v>65</v>
      </c>
      <c r="D993" s="19">
        <v>65.2</v>
      </c>
      <c r="E993" s="19">
        <v>65.099999999999994</v>
      </c>
      <c r="G993" s="19">
        <v>63.4</v>
      </c>
      <c r="H993" s="19">
        <v>62.5</v>
      </c>
      <c r="I993" s="19">
        <v>65.2</v>
      </c>
      <c r="K993" s="19">
        <v>64.3</v>
      </c>
    </row>
    <row r="994" spans="1:12" hidden="1" outlineLevel="1" x14ac:dyDescent="0.25">
      <c r="A994" s="12">
        <v>2011</v>
      </c>
      <c r="B994" s="19">
        <v>63.6</v>
      </c>
      <c r="C994" s="19">
        <v>64.099999999999994</v>
      </c>
      <c r="D994" s="19">
        <v>64.2</v>
      </c>
      <c r="E994" s="19">
        <v>64.400000000000006</v>
      </c>
      <c r="G994" s="19">
        <v>62.6</v>
      </c>
      <c r="H994" s="19">
        <v>61.9</v>
      </c>
      <c r="I994" s="19">
        <v>64.599999999999994</v>
      </c>
      <c r="K994" s="19">
        <v>63</v>
      </c>
    </row>
    <row r="995" spans="1:12" hidden="1" outlineLevel="1" x14ac:dyDescent="0.25">
      <c r="A995" s="12">
        <v>2012</v>
      </c>
      <c r="B995" s="8">
        <v>63.2</v>
      </c>
      <c r="C995" s="19">
        <v>63.4</v>
      </c>
      <c r="D995" s="19">
        <v>63.1</v>
      </c>
      <c r="E995" s="19">
        <v>63.6</v>
      </c>
      <c r="F995" s="19">
        <v>64</v>
      </c>
      <c r="G995" s="19">
        <v>62.3</v>
      </c>
      <c r="H995" s="19">
        <v>61</v>
      </c>
      <c r="I995" s="19">
        <v>63.6</v>
      </c>
      <c r="J995" s="19">
        <v>62.4</v>
      </c>
      <c r="K995" s="19">
        <v>62.4</v>
      </c>
    </row>
    <row r="996" spans="1:12" hidden="1" outlineLevel="1" x14ac:dyDescent="0.25">
      <c r="A996" s="12">
        <v>2013</v>
      </c>
      <c r="B996" s="8">
        <v>63.2</v>
      </c>
      <c r="C996" s="19">
        <v>62.9</v>
      </c>
      <c r="D996" s="19">
        <v>63.1</v>
      </c>
      <c r="E996" s="19">
        <v>62.7</v>
      </c>
      <c r="F996" s="19">
        <v>63.3</v>
      </c>
      <c r="G996" s="19">
        <v>61.5</v>
      </c>
      <c r="H996" s="19">
        <v>60.2</v>
      </c>
      <c r="I996" s="19">
        <v>62.9</v>
      </c>
      <c r="J996" s="19">
        <v>61.1</v>
      </c>
      <c r="K996" s="19">
        <v>61.5</v>
      </c>
    </row>
    <row r="997" spans="1:12" hidden="1" outlineLevel="1" x14ac:dyDescent="0.25">
      <c r="A997" s="12">
        <v>2014</v>
      </c>
      <c r="B997" s="8">
        <v>63.2</v>
      </c>
      <c r="C997" s="8">
        <v>62.1</v>
      </c>
      <c r="D997" s="8">
        <v>61.3</v>
      </c>
      <c r="E997" s="8">
        <v>61.8</v>
      </c>
      <c r="F997" s="8">
        <v>62.7</v>
      </c>
      <c r="G997" s="8">
        <v>61.1</v>
      </c>
      <c r="H997" s="8">
        <v>59.6</v>
      </c>
      <c r="I997" s="8">
        <v>62.1</v>
      </c>
      <c r="J997" s="8">
        <v>60.4</v>
      </c>
      <c r="K997" s="8">
        <v>60.9</v>
      </c>
    </row>
    <row r="998" spans="1:12" collapsed="1" x14ac:dyDescent="0.25">
      <c r="A998" s="12">
        <v>2015</v>
      </c>
      <c r="B998" s="19">
        <v>63.2</v>
      </c>
      <c r="C998" s="19">
        <v>61.56</v>
      </c>
      <c r="D998" s="19">
        <v>60.53</v>
      </c>
      <c r="E998" s="19">
        <v>61.14</v>
      </c>
      <c r="F998" s="19">
        <v>62.46</v>
      </c>
      <c r="G998" s="19">
        <v>60.87</v>
      </c>
      <c r="H998" s="19">
        <v>59.073999999999998</v>
      </c>
      <c r="I998" s="19">
        <v>61.67</v>
      </c>
      <c r="J998" s="19">
        <v>59.83</v>
      </c>
      <c r="K998" s="19">
        <v>60.19</v>
      </c>
    </row>
    <row r="999" spans="1:12" x14ac:dyDescent="0.25">
      <c r="A999" s="12">
        <v>2016</v>
      </c>
      <c r="B999" s="8">
        <v>63.2</v>
      </c>
      <c r="C999" s="8">
        <v>62.4</v>
      </c>
      <c r="D999" s="8">
        <v>61.1</v>
      </c>
      <c r="E999" s="8">
        <v>61.7</v>
      </c>
      <c r="F999" s="8">
        <v>63.1</v>
      </c>
      <c r="G999" s="8">
        <v>61.5</v>
      </c>
      <c r="H999" s="8">
        <v>59.5</v>
      </c>
      <c r="I999" s="19">
        <v>62</v>
      </c>
      <c r="J999" s="8">
        <v>60.2</v>
      </c>
      <c r="K999" s="8">
        <v>60.7</v>
      </c>
    </row>
    <row r="1000" spans="1:12" x14ac:dyDescent="0.25">
      <c r="A1000" s="12">
        <v>2017</v>
      </c>
      <c r="B1000" s="8">
        <v>63.2</v>
      </c>
      <c r="C1000" s="8">
        <v>61.9</v>
      </c>
      <c r="D1000" s="8">
        <v>60.2</v>
      </c>
      <c r="E1000" s="8">
        <v>61</v>
      </c>
      <c r="F1000" s="8">
        <v>62.1</v>
      </c>
      <c r="G1000" s="8">
        <v>61.1</v>
      </c>
      <c r="H1000" s="8">
        <v>59.3</v>
      </c>
      <c r="I1000" s="8">
        <v>61.3</v>
      </c>
      <c r="J1000" s="8">
        <v>59.6</v>
      </c>
      <c r="K1000" s="8">
        <v>60.2</v>
      </c>
    </row>
    <row r="1001" spans="1:12" x14ac:dyDescent="0.25">
      <c r="A1001" s="12">
        <v>2018</v>
      </c>
      <c r="B1001" s="8">
        <v>63.2</v>
      </c>
      <c r="C1001" s="8">
        <v>61.4</v>
      </c>
      <c r="D1001" s="8">
        <v>59.6</v>
      </c>
      <c r="E1001" s="8">
        <v>60.7</v>
      </c>
      <c r="F1001" s="8">
        <v>61.5</v>
      </c>
      <c r="G1001" s="8">
        <v>60.9</v>
      </c>
      <c r="H1001" s="8">
        <v>59.2</v>
      </c>
      <c r="I1001" s="8">
        <v>60.6</v>
      </c>
      <c r="J1001" s="8">
        <v>59.1</v>
      </c>
      <c r="K1001" s="8">
        <v>59.7</v>
      </c>
    </row>
    <row r="1002" spans="1:12" x14ac:dyDescent="0.25">
      <c r="A1002" s="12">
        <v>2019</v>
      </c>
      <c r="B1002" s="8">
        <v>63.2</v>
      </c>
      <c r="C1002" s="8">
        <v>61.1</v>
      </c>
      <c r="D1002" s="8">
        <v>59.2</v>
      </c>
      <c r="E1002" s="8">
        <v>60.2</v>
      </c>
      <c r="F1002" s="8">
        <v>60.8</v>
      </c>
      <c r="G1002" s="8">
        <v>60.5</v>
      </c>
      <c r="H1002" s="8">
        <v>58.8</v>
      </c>
      <c r="I1002" s="8">
        <v>59.8</v>
      </c>
      <c r="J1002" s="8">
        <v>58.6</v>
      </c>
      <c r="K1002" s="8">
        <v>59.2</v>
      </c>
    </row>
    <row r="1003" spans="1:12" x14ac:dyDescent="0.25">
      <c r="A1003" s="12">
        <v>2020</v>
      </c>
      <c r="B1003" s="8">
        <v>61.9</v>
      </c>
      <c r="C1003" s="8">
        <v>61.9</v>
      </c>
      <c r="D1003" s="8">
        <v>60.2</v>
      </c>
      <c r="E1003" s="8">
        <v>61.3</v>
      </c>
      <c r="F1003" s="8">
        <v>61.4</v>
      </c>
      <c r="G1003" s="19">
        <v>61</v>
      </c>
      <c r="H1003" s="8">
        <v>60.1</v>
      </c>
      <c r="I1003" s="8">
        <v>60.6</v>
      </c>
      <c r="J1003" s="8">
        <v>59.5</v>
      </c>
      <c r="K1003" s="19">
        <v>60</v>
      </c>
    </row>
    <row r="1004" spans="1:12" x14ac:dyDescent="0.25">
      <c r="A1004" s="12">
        <v>2021</v>
      </c>
      <c r="B1004" s="8">
        <v>61.8</v>
      </c>
      <c r="C1004" s="8">
        <v>61.9</v>
      </c>
      <c r="D1004" s="8">
        <v>60.2</v>
      </c>
      <c r="E1004" s="8">
        <v>60.9</v>
      </c>
      <c r="F1004" s="8">
        <v>61.5</v>
      </c>
      <c r="G1004" s="8">
        <v>60.9</v>
      </c>
      <c r="H1004" s="8">
        <v>60.2</v>
      </c>
      <c r="I1004" s="8">
        <v>60.7</v>
      </c>
      <c r="J1004" s="8">
        <v>59.2</v>
      </c>
      <c r="K1004" s="8">
        <v>59.8</v>
      </c>
    </row>
    <row r="1005" spans="1:12" x14ac:dyDescent="0.25">
      <c r="A1005" s="12">
        <v>2022</v>
      </c>
      <c r="B1005" s="19">
        <v>61.666280759295766</v>
      </c>
      <c r="C1005" s="19">
        <v>62.046402806285258</v>
      </c>
      <c r="D1005" s="19">
        <v>60.073557387444524</v>
      </c>
      <c r="E1005" s="19">
        <v>60.826829090378574</v>
      </c>
      <c r="F1005" s="19">
        <v>61.4480313491323</v>
      </c>
      <c r="G1005" s="19">
        <v>60.680636459595753</v>
      </c>
      <c r="H1005" s="19">
        <v>60.198545194371583</v>
      </c>
      <c r="I1005" s="19">
        <v>60.277503980589884</v>
      </c>
      <c r="J1005" s="19">
        <v>59.074607040070845</v>
      </c>
      <c r="K1005" s="19">
        <v>59.487677552506987</v>
      </c>
      <c r="L1005" s="19"/>
    </row>
    <row r="1019" spans="1:11" s="2" customFormat="1" ht="5.25" customHeight="1" x14ac:dyDescent="0.2"/>
    <row r="1021" spans="1:11" x14ac:dyDescent="0.25">
      <c r="B1021" s="8" t="s">
        <v>3</v>
      </c>
      <c r="C1021" s="8" t="s">
        <v>4</v>
      </c>
      <c r="D1021" s="8" t="s">
        <v>5</v>
      </c>
      <c r="E1021" s="8" t="s">
        <v>6</v>
      </c>
      <c r="F1021" s="8" t="s">
        <v>146</v>
      </c>
      <c r="G1021" s="8" t="s">
        <v>7</v>
      </c>
      <c r="H1021" s="8" t="s">
        <v>8</v>
      </c>
      <c r="I1021" s="8" t="s">
        <v>9</v>
      </c>
      <c r="J1021" s="8" t="s">
        <v>147</v>
      </c>
      <c r="K1021" s="8" t="s">
        <v>10</v>
      </c>
    </row>
    <row r="1022" spans="1:11" x14ac:dyDescent="0.25">
      <c r="A1022" s="12">
        <v>1996</v>
      </c>
      <c r="B1022" s="19">
        <v>19.682810613752469</v>
      </c>
      <c r="C1022" s="19">
        <v>16.851984493798003</v>
      </c>
      <c r="D1022" s="19">
        <v>17.866362946089595</v>
      </c>
      <c r="E1022" s="19">
        <v>19.032653578928084</v>
      </c>
      <c r="G1022" s="19">
        <v>17.841768075658447</v>
      </c>
      <c r="H1022" s="19">
        <v>19.145090872169767</v>
      </c>
      <c r="I1022" s="19">
        <v>18.521093000958775</v>
      </c>
      <c r="K1022" s="19">
        <v>19.085636009503222</v>
      </c>
    </row>
    <row r="1023" spans="1:11" x14ac:dyDescent="0.25">
      <c r="A1023" s="12">
        <v>2000</v>
      </c>
      <c r="B1023" s="19">
        <v>17.275839756970345</v>
      </c>
      <c r="C1023" s="19">
        <v>14.368547365204309</v>
      </c>
      <c r="D1023" s="19">
        <v>15.792378932980522</v>
      </c>
      <c r="E1023" s="19">
        <v>16.607044362146404</v>
      </c>
      <c r="G1023" s="19">
        <v>15.804366124035171</v>
      </c>
      <c r="H1023" s="19">
        <v>17.048106264584455</v>
      </c>
      <c r="I1023" s="19">
        <v>15.294870154790839</v>
      </c>
      <c r="K1023" s="19">
        <v>16.428750885046707</v>
      </c>
    </row>
    <row r="1024" spans="1:11" hidden="1" outlineLevel="1" x14ac:dyDescent="0.25">
      <c r="A1024" s="12">
        <v>2001</v>
      </c>
      <c r="B1024" s="19">
        <v>16.646062185177733</v>
      </c>
      <c r="C1024" s="19">
        <v>13.812893407945049</v>
      </c>
      <c r="D1024" s="19">
        <v>15.060533114655801</v>
      </c>
      <c r="E1024" s="19">
        <v>16.076872904879639</v>
      </c>
      <c r="G1024" s="19">
        <v>15.167727009832271</v>
      </c>
      <c r="H1024" s="19">
        <v>16.418490371978745</v>
      </c>
      <c r="I1024" s="19">
        <v>14.831555158459031</v>
      </c>
      <c r="K1024" s="19">
        <v>16.043996000363602</v>
      </c>
    </row>
    <row r="1025" spans="1:11" hidden="1" outlineLevel="1" x14ac:dyDescent="0.25">
      <c r="A1025" s="12">
        <v>2002</v>
      </c>
      <c r="B1025" s="19">
        <v>15.98302365879184</v>
      </c>
      <c r="C1025" s="19">
        <v>13.329103718453746</v>
      </c>
      <c r="D1025" s="19">
        <v>14.285714285714286</v>
      </c>
      <c r="E1025" s="19">
        <v>15.597530188277517</v>
      </c>
      <c r="G1025" s="19">
        <v>14.442671694829212</v>
      </c>
      <c r="H1025" s="19">
        <v>15.903891475541759</v>
      </c>
      <c r="I1025" s="19">
        <v>14.273235037191943</v>
      </c>
      <c r="K1025" s="19">
        <v>15.612360827084755</v>
      </c>
    </row>
    <row r="1026" spans="1:11" hidden="1" outlineLevel="1" x14ac:dyDescent="0.25">
      <c r="A1026" s="12" t="s">
        <v>19</v>
      </c>
      <c r="B1026" s="19">
        <v>15.371875596918425</v>
      </c>
      <c r="C1026" s="19">
        <v>12.93467040058974</v>
      </c>
      <c r="D1026" s="19">
        <v>13.534895847380676</v>
      </c>
      <c r="E1026" s="19">
        <v>15.340152523907518</v>
      </c>
      <c r="G1026" s="19">
        <v>13.997691697323811</v>
      </c>
      <c r="H1026" s="19">
        <v>15.517600259031409</v>
      </c>
      <c r="I1026" s="19">
        <v>13.824785750745507</v>
      </c>
      <c r="K1026" s="19">
        <v>15.066847949240877</v>
      </c>
    </row>
    <row r="1027" spans="1:11" hidden="1" outlineLevel="1" x14ac:dyDescent="0.25">
      <c r="A1027" s="12" t="s">
        <v>20</v>
      </c>
      <c r="B1027" s="19">
        <v>14.802721430572042</v>
      </c>
      <c r="C1027" s="19">
        <v>12.576356793602292</v>
      </c>
      <c r="D1027" s="19">
        <v>12.901910689533334</v>
      </c>
      <c r="E1027" s="19">
        <v>15.038708116608202</v>
      </c>
      <c r="G1027" s="19">
        <v>13.589194827617215</v>
      </c>
      <c r="H1027" s="19">
        <v>15.140730779931372</v>
      </c>
      <c r="I1027" s="19">
        <v>13.459970650578835</v>
      </c>
      <c r="K1027" s="19">
        <v>14.696594497580479</v>
      </c>
    </row>
    <row r="1028" spans="1:11" collapsed="1" x14ac:dyDescent="0.25">
      <c r="A1028" s="12" t="s">
        <v>96</v>
      </c>
      <c r="B1028" s="19">
        <v>14.318331379462126</v>
      </c>
      <c r="C1028" s="19">
        <v>12.359774484660065</v>
      </c>
      <c r="D1028" s="19">
        <v>12.387424416799108</v>
      </c>
      <c r="E1028" s="19">
        <v>14.918213869596137</v>
      </c>
      <c r="G1028" s="19">
        <v>13.283694831121183</v>
      </c>
      <c r="H1028" s="19">
        <v>15.010184484665077</v>
      </c>
      <c r="I1028" s="19">
        <v>13.232003492877805</v>
      </c>
      <c r="K1028" s="19">
        <v>14.294845454960507</v>
      </c>
    </row>
    <row r="1029" spans="1:11" hidden="1" outlineLevel="1" x14ac:dyDescent="0.25">
      <c r="A1029" s="12">
        <v>2006</v>
      </c>
      <c r="B1029" s="19">
        <v>14</v>
      </c>
      <c r="C1029" s="19">
        <v>12.2</v>
      </c>
      <c r="D1029" s="19">
        <v>12.1</v>
      </c>
      <c r="E1029" s="19">
        <v>14.8</v>
      </c>
      <c r="G1029" s="19">
        <v>12.9</v>
      </c>
      <c r="H1029" s="19">
        <v>14.8</v>
      </c>
      <c r="I1029" s="19">
        <v>13.4</v>
      </c>
      <c r="K1029" s="19">
        <v>14</v>
      </c>
    </row>
    <row r="1030" spans="1:11" hidden="1" outlineLevel="1" x14ac:dyDescent="0.25">
      <c r="A1030" s="12">
        <v>2007</v>
      </c>
      <c r="B1030" s="19">
        <v>13.8</v>
      </c>
      <c r="C1030" s="19">
        <v>12.3</v>
      </c>
      <c r="D1030" s="19">
        <v>12</v>
      </c>
      <c r="E1030" s="19">
        <v>14.7</v>
      </c>
      <c r="G1030" s="19">
        <v>13</v>
      </c>
      <c r="H1030" s="19">
        <v>14.7</v>
      </c>
      <c r="I1030" s="19">
        <v>13.5</v>
      </c>
      <c r="K1030" s="19">
        <v>13.9</v>
      </c>
    </row>
    <row r="1031" spans="1:11" hidden="1" outlineLevel="1" x14ac:dyDescent="0.25">
      <c r="A1031" s="12">
        <v>2008</v>
      </c>
      <c r="B1031" s="19">
        <v>13.7</v>
      </c>
      <c r="C1031" s="19">
        <v>12.5</v>
      </c>
      <c r="D1031" s="19">
        <v>12.2</v>
      </c>
      <c r="E1031" s="19">
        <v>14.7</v>
      </c>
      <c r="G1031" s="19">
        <v>13.2</v>
      </c>
      <c r="H1031" s="19">
        <v>14.9</v>
      </c>
      <c r="I1031" s="19">
        <v>13.5</v>
      </c>
      <c r="K1031" s="19">
        <v>13.8</v>
      </c>
    </row>
    <row r="1032" spans="1:11" hidden="1" outlineLevel="1" x14ac:dyDescent="0.25">
      <c r="A1032" s="12">
        <v>2009</v>
      </c>
      <c r="B1032" s="19">
        <v>13.8</v>
      </c>
      <c r="C1032" s="19">
        <v>12.7</v>
      </c>
      <c r="D1032" s="19">
        <v>12.5</v>
      </c>
      <c r="E1032" s="19">
        <v>14.9</v>
      </c>
      <c r="G1032" s="19">
        <v>13.3</v>
      </c>
      <c r="H1032" s="19">
        <v>14.9</v>
      </c>
      <c r="I1032" s="19">
        <v>13.8</v>
      </c>
      <c r="K1032" s="19">
        <v>13.9</v>
      </c>
    </row>
    <row r="1033" spans="1:11" collapsed="1" x14ac:dyDescent="0.25">
      <c r="A1033" s="12">
        <v>2010</v>
      </c>
      <c r="B1033" s="19">
        <v>14.2</v>
      </c>
      <c r="C1033" s="19">
        <v>12.9</v>
      </c>
      <c r="D1033" s="19">
        <v>12.8</v>
      </c>
      <c r="E1033" s="19">
        <v>15</v>
      </c>
      <c r="G1033" s="19">
        <v>14</v>
      </c>
      <c r="H1033" s="19">
        <v>15.4</v>
      </c>
      <c r="I1033" s="19">
        <v>14.2</v>
      </c>
      <c r="K1033" s="19">
        <v>14.5</v>
      </c>
    </row>
    <row r="1034" spans="1:11" hidden="1" outlineLevel="1" x14ac:dyDescent="0.25">
      <c r="A1034" s="12">
        <v>2011</v>
      </c>
      <c r="B1034" s="19">
        <v>14.3</v>
      </c>
      <c r="C1034" s="19">
        <v>13.3</v>
      </c>
      <c r="D1034" s="19">
        <v>13.3</v>
      </c>
      <c r="E1034" s="19">
        <v>15.1</v>
      </c>
      <c r="G1034" s="19">
        <v>14.3</v>
      </c>
      <c r="H1034" s="19">
        <v>15.5</v>
      </c>
      <c r="I1034" s="19">
        <v>14.2</v>
      </c>
      <c r="K1034" s="19">
        <v>14.3</v>
      </c>
    </row>
    <row r="1035" spans="1:11" hidden="1" outlineLevel="1" x14ac:dyDescent="0.25">
      <c r="A1035" s="12">
        <v>2012</v>
      </c>
      <c r="B1035" s="19">
        <v>14.44</v>
      </c>
      <c r="C1035" s="19">
        <v>13.64</v>
      </c>
      <c r="D1035" s="19">
        <v>13.34</v>
      </c>
      <c r="E1035" s="19">
        <v>15.48</v>
      </c>
      <c r="F1035" s="19">
        <v>15.1</v>
      </c>
      <c r="G1035" s="19">
        <v>13.97</v>
      </c>
      <c r="H1035" s="19">
        <v>15.77</v>
      </c>
      <c r="I1035" s="19">
        <v>14.46</v>
      </c>
      <c r="J1035" s="19">
        <v>15.18</v>
      </c>
      <c r="K1035" s="19">
        <v>14.2</v>
      </c>
    </row>
    <row r="1036" spans="1:11" hidden="1" outlineLevel="1" x14ac:dyDescent="0.25">
      <c r="A1036" s="12">
        <v>2013</v>
      </c>
      <c r="B1036" s="19">
        <v>14.71</v>
      </c>
      <c r="C1036" s="19">
        <v>14.01</v>
      </c>
      <c r="D1036" s="19">
        <v>13.74</v>
      </c>
      <c r="E1036" s="19">
        <v>16.12</v>
      </c>
      <c r="F1036" s="19">
        <v>15.08</v>
      </c>
      <c r="G1036" s="19">
        <v>14.2</v>
      </c>
      <c r="H1036" s="19">
        <v>16.09</v>
      </c>
      <c r="I1036" s="19">
        <v>14.51</v>
      </c>
      <c r="J1036" s="19">
        <v>14.59</v>
      </c>
      <c r="K1036" s="19">
        <v>14.42</v>
      </c>
    </row>
    <row r="1037" spans="1:11" hidden="1" outlineLevel="1" x14ac:dyDescent="0.25">
      <c r="A1037" s="12">
        <v>2014</v>
      </c>
      <c r="B1037" s="19">
        <v>15</v>
      </c>
      <c r="C1037" s="19">
        <v>14.5</v>
      </c>
      <c r="D1037" s="19">
        <v>14</v>
      </c>
      <c r="E1037" s="19">
        <v>16.7</v>
      </c>
      <c r="F1037" s="19">
        <v>15.2</v>
      </c>
      <c r="G1037" s="19">
        <v>14.3</v>
      </c>
      <c r="H1037" s="19">
        <v>16.399999999999999</v>
      </c>
      <c r="I1037" s="19">
        <v>14.6</v>
      </c>
      <c r="J1037" s="19">
        <v>16</v>
      </c>
      <c r="K1037" s="19">
        <v>14.6</v>
      </c>
    </row>
    <row r="1038" spans="1:11" collapsed="1" x14ac:dyDescent="0.25">
      <c r="A1038" s="12">
        <v>2015</v>
      </c>
      <c r="B1038" s="19">
        <v>15.25</v>
      </c>
      <c r="C1038" s="19">
        <v>14.840999999999999</v>
      </c>
      <c r="D1038" s="19">
        <v>14.362</v>
      </c>
      <c r="E1038" s="19">
        <v>17.161999999999999</v>
      </c>
      <c r="F1038" s="19">
        <v>15.231999999999999</v>
      </c>
      <c r="G1038" s="19">
        <v>14.358000000000001</v>
      </c>
      <c r="H1038" s="19">
        <v>16.596</v>
      </c>
      <c r="I1038" s="19">
        <v>14.458</v>
      </c>
      <c r="J1038" s="19">
        <v>16.350000000000001</v>
      </c>
      <c r="K1038" s="19">
        <v>14.913</v>
      </c>
    </row>
    <row r="1039" spans="1:11" x14ac:dyDescent="0.25">
      <c r="A1039" s="12">
        <v>2016</v>
      </c>
      <c r="B1039" s="8">
        <v>15.6</v>
      </c>
      <c r="C1039" s="8">
        <v>15.2</v>
      </c>
      <c r="D1039" s="8">
        <v>14.7</v>
      </c>
      <c r="E1039" s="8">
        <v>17.7</v>
      </c>
      <c r="F1039" s="8">
        <v>15.5</v>
      </c>
      <c r="G1039" s="8">
        <v>14.5</v>
      </c>
      <c r="H1039" s="8">
        <v>17.100000000000001</v>
      </c>
      <c r="I1039" s="19">
        <v>15</v>
      </c>
      <c r="J1039" s="8">
        <v>16.8</v>
      </c>
      <c r="K1039" s="8">
        <v>15.1</v>
      </c>
    </row>
    <row r="1040" spans="1:11" x14ac:dyDescent="0.25">
      <c r="A1040" s="12">
        <v>2017</v>
      </c>
      <c r="B1040" s="8">
        <v>15.8</v>
      </c>
      <c r="C1040" s="8">
        <v>15.4</v>
      </c>
      <c r="D1040" s="8">
        <v>15.1</v>
      </c>
      <c r="E1040" s="8">
        <v>18.100000000000001</v>
      </c>
      <c r="F1040" s="8">
        <v>15.9</v>
      </c>
      <c r="G1040" s="8">
        <v>14.4</v>
      </c>
      <c r="H1040" s="8">
        <v>17.100000000000001</v>
      </c>
      <c r="I1040" s="8">
        <v>15.5</v>
      </c>
      <c r="J1040" s="8">
        <v>17.2</v>
      </c>
      <c r="K1040" s="8">
        <v>15.1</v>
      </c>
    </row>
    <row r="1041" spans="1:11" x14ac:dyDescent="0.25">
      <c r="A1041" s="12">
        <v>2018</v>
      </c>
      <c r="B1041" s="8">
        <v>15.9</v>
      </c>
      <c r="C1041" s="8">
        <v>15.5</v>
      </c>
      <c r="D1041" s="8">
        <v>15</v>
      </c>
      <c r="E1041" s="8">
        <v>18.2</v>
      </c>
      <c r="F1041" s="8">
        <v>16.2</v>
      </c>
      <c r="G1041" s="8">
        <v>14.4</v>
      </c>
      <c r="H1041" s="8">
        <v>17.2</v>
      </c>
      <c r="I1041" s="8">
        <v>15.7</v>
      </c>
      <c r="J1041" s="8">
        <v>17.600000000000001</v>
      </c>
      <c r="K1041" s="8">
        <v>15.2</v>
      </c>
    </row>
    <row r="1042" spans="1:11" x14ac:dyDescent="0.25">
      <c r="A1042" s="12">
        <v>2019</v>
      </c>
      <c r="B1042" s="19">
        <v>16</v>
      </c>
      <c r="C1042" s="19">
        <v>15.6</v>
      </c>
      <c r="D1042" s="19">
        <v>15.1</v>
      </c>
      <c r="E1042" s="19">
        <v>18.399999999999999</v>
      </c>
      <c r="F1042" s="19">
        <v>16.399999999999999</v>
      </c>
      <c r="G1042" s="19">
        <v>14.5</v>
      </c>
      <c r="H1042" s="19">
        <v>17.3</v>
      </c>
      <c r="I1042" s="19">
        <v>16</v>
      </c>
      <c r="J1042" s="19">
        <v>17.899999999999999</v>
      </c>
      <c r="K1042" s="8">
        <v>15.1</v>
      </c>
    </row>
    <row r="1043" spans="1:11" x14ac:dyDescent="0.25">
      <c r="A1043" s="12">
        <v>2020</v>
      </c>
      <c r="B1043" s="19">
        <v>16</v>
      </c>
      <c r="C1043" s="8">
        <v>15.4</v>
      </c>
      <c r="D1043" s="8">
        <v>14.7</v>
      </c>
      <c r="E1043" s="8">
        <v>18.2</v>
      </c>
      <c r="F1043" s="8">
        <v>16.600000000000001</v>
      </c>
      <c r="G1043" s="8">
        <v>15.2</v>
      </c>
      <c r="H1043" s="8">
        <v>17.100000000000001</v>
      </c>
      <c r="I1043" s="8">
        <v>15.6</v>
      </c>
      <c r="J1043" s="8">
        <v>17.899999999999999</v>
      </c>
      <c r="K1043" s="8">
        <v>15.2</v>
      </c>
    </row>
    <row r="1044" spans="1:11" x14ac:dyDescent="0.25">
      <c r="A1044" s="12">
        <v>2021</v>
      </c>
      <c r="B1044" s="19">
        <v>16</v>
      </c>
      <c r="C1044" s="19">
        <v>15.3</v>
      </c>
      <c r="D1044" s="19">
        <v>14.6</v>
      </c>
      <c r="E1044" s="19">
        <v>18.399999999999999</v>
      </c>
      <c r="F1044" s="19">
        <v>16.3</v>
      </c>
      <c r="G1044" s="19">
        <v>15.2</v>
      </c>
      <c r="H1044" s="19">
        <v>17</v>
      </c>
      <c r="I1044" s="19">
        <v>15.3</v>
      </c>
      <c r="J1044" s="19">
        <v>18</v>
      </c>
      <c r="K1044" s="19">
        <v>15.1</v>
      </c>
    </row>
    <row r="1045" spans="1:11" x14ac:dyDescent="0.25">
      <c r="A1045" s="12">
        <v>2022</v>
      </c>
      <c r="B1045" s="19">
        <v>15.957287488953842</v>
      </c>
      <c r="C1045" s="19">
        <v>15.156959354475633</v>
      </c>
      <c r="D1045" s="19">
        <v>14.592263792010145</v>
      </c>
      <c r="E1045" s="19">
        <v>18.22342986359326</v>
      </c>
      <c r="F1045" s="19">
        <v>16.173726441500278</v>
      </c>
      <c r="G1045" s="19">
        <v>15.092458657492474</v>
      </c>
      <c r="H1045" s="19">
        <v>16.947889339375152</v>
      </c>
      <c r="I1045" s="19">
        <v>15.175525058761089</v>
      </c>
      <c r="J1045" s="19">
        <v>17.91454505202568</v>
      </c>
      <c r="K1045" s="19">
        <v>15.075270122617457</v>
      </c>
    </row>
    <row r="1053" spans="1:11" x14ac:dyDescent="0.25">
      <c r="D1053" s="8" t="s">
        <v>79</v>
      </c>
    </row>
    <row r="1061" spans="1:10" s="2" customFormat="1" ht="5.25" customHeight="1" x14ac:dyDescent="0.2"/>
    <row r="1063" spans="1:10" x14ac:dyDescent="0.25">
      <c r="B1063" s="8" t="s">
        <v>114</v>
      </c>
      <c r="C1063" s="8" t="s">
        <v>115</v>
      </c>
      <c r="D1063" s="8" t="s">
        <v>116</v>
      </c>
      <c r="E1063" s="8" t="s">
        <v>117</v>
      </c>
      <c r="F1063" s="8" t="s">
        <v>118</v>
      </c>
      <c r="G1063" s="8" t="s">
        <v>119</v>
      </c>
      <c r="H1063" s="8" t="s">
        <v>120</v>
      </c>
      <c r="I1063" s="8" t="s">
        <v>121</v>
      </c>
    </row>
    <row r="1064" spans="1:10" x14ac:dyDescent="0.25">
      <c r="A1064" s="8" t="s">
        <v>30</v>
      </c>
      <c r="B1064" s="8">
        <v>14425</v>
      </c>
      <c r="C1064" s="8">
        <v>12521</v>
      </c>
      <c r="D1064" s="8">
        <v>13634</v>
      </c>
      <c r="E1064" s="8">
        <v>13901</v>
      </c>
      <c r="F1064" s="8">
        <v>12038</v>
      </c>
      <c r="G1064" s="8">
        <v>13437</v>
      </c>
      <c r="H1064" s="8">
        <v>9485</v>
      </c>
      <c r="I1064" s="8">
        <v>6853</v>
      </c>
    </row>
    <row r="1065" spans="1:10" x14ac:dyDescent="0.25">
      <c r="A1065" s="8" t="s">
        <v>16</v>
      </c>
      <c r="B1065" s="8">
        <v>10167</v>
      </c>
      <c r="C1065" s="8">
        <v>13167</v>
      </c>
      <c r="D1065" s="8">
        <v>12316</v>
      </c>
      <c r="E1065" s="8">
        <v>13130</v>
      </c>
      <c r="F1065" s="8">
        <v>12077</v>
      </c>
      <c r="G1065" s="8">
        <v>11180</v>
      </c>
      <c r="H1065" s="8">
        <v>9357</v>
      </c>
      <c r="I1065" s="8">
        <v>8247</v>
      </c>
    </row>
    <row r="1066" spans="1:10" hidden="1" outlineLevel="1" x14ac:dyDescent="0.25">
      <c r="A1066" s="8" t="s">
        <v>19</v>
      </c>
      <c r="B1066" s="8">
        <v>8664</v>
      </c>
      <c r="C1066" s="8">
        <v>13051</v>
      </c>
      <c r="D1066" s="8">
        <v>11920</v>
      </c>
      <c r="E1066" s="8">
        <v>12135</v>
      </c>
      <c r="F1066" s="8">
        <v>12287</v>
      </c>
      <c r="G1066" s="8">
        <v>10024</v>
      </c>
      <c r="H1066" s="8">
        <v>9474</v>
      </c>
      <c r="I1066" s="8">
        <v>8921</v>
      </c>
    </row>
    <row r="1067" spans="1:10" hidden="1" outlineLevel="1" x14ac:dyDescent="0.25">
      <c r="A1067" s="8" t="s">
        <v>20</v>
      </c>
      <c r="B1067" s="8">
        <v>8710</v>
      </c>
      <c r="C1067" s="8">
        <v>12539</v>
      </c>
      <c r="D1067" s="8">
        <v>12178</v>
      </c>
      <c r="E1067" s="8">
        <v>11972</v>
      </c>
      <c r="F1067" s="8">
        <v>12384</v>
      </c>
      <c r="G1067" s="8">
        <v>10041</v>
      </c>
      <c r="H1067" s="8">
        <v>9386</v>
      </c>
      <c r="I1067" s="8">
        <v>9054</v>
      </c>
    </row>
    <row r="1068" spans="1:10" collapsed="1" x14ac:dyDescent="0.25">
      <c r="A1068" s="8" t="s">
        <v>96</v>
      </c>
      <c r="B1068" s="8">
        <v>8886</v>
      </c>
      <c r="C1068" s="8">
        <v>11970</v>
      </c>
      <c r="D1068" s="8">
        <v>12303</v>
      </c>
      <c r="E1068" s="8">
        <v>11918</v>
      </c>
      <c r="F1068" s="8">
        <v>12379</v>
      </c>
      <c r="G1068" s="8">
        <v>10142</v>
      </c>
      <c r="H1068" s="8">
        <v>9085</v>
      </c>
      <c r="I1068" s="8">
        <v>9232</v>
      </c>
    </row>
    <row r="1069" spans="1:10" hidden="1" outlineLevel="1" x14ac:dyDescent="0.25">
      <c r="A1069" s="12">
        <v>2006</v>
      </c>
      <c r="B1069" s="18">
        <v>8985</v>
      </c>
      <c r="C1069" s="18">
        <v>11424</v>
      </c>
      <c r="D1069" s="18">
        <v>12419</v>
      </c>
      <c r="E1069" s="18">
        <v>11956</v>
      </c>
      <c r="F1069" s="18">
        <v>12226</v>
      </c>
      <c r="G1069" s="18">
        <v>10312</v>
      </c>
      <c r="H1069" s="18">
        <v>9591</v>
      </c>
      <c r="I1069" s="18">
        <v>8564</v>
      </c>
      <c r="J1069" s="19"/>
    </row>
    <row r="1070" spans="1:10" hidden="1" outlineLevel="1" x14ac:dyDescent="0.25">
      <c r="A1070" s="12">
        <v>2007</v>
      </c>
      <c r="B1070" s="15">
        <v>9267</v>
      </c>
      <c r="C1070" s="15">
        <v>10667</v>
      </c>
      <c r="D1070" s="15">
        <v>12628</v>
      </c>
      <c r="E1070" s="15">
        <v>11883</v>
      </c>
      <c r="F1070" s="15">
        <v>12119</v>
      </c>
      <c r="G1070" s="15">
        <v>10435</v>
      </c>
      <c r="H1070" s="15">
        <v>9220</v>
      </c>
      <c r="I1070" s="15">
        <v>8831</v>
      </c>
      <c r="J1070" s="19"/>
    </row>
    <row r="1071" spans="1:10" hidden="1" outlineLevel="1" x14ac:dyDescent="0.25">
      <c r="A1071" s="12">
        <v>2008</v>
      </c>
      <c r="B1071" s="18">
        <v>9589</v>
      </c>
      <c r="C1071" s="18">
        <v>10025</v>
      </c>
      <c r="D1071" s="18">
        <v>12565</v>
      </c>
      <c r="E1071" s="18">
        <v>11835</v>
      </c>
      <c r="F1071" s="18">
        <v>12158</v>
      </c>
      <c r="G1071" s="18">
        <v>10404</v>
      </c>
      <c r="H1071" s="18">
        <v>8940</v>
      </c>
      <c r="I1071" s="18">
        <v>9230</v>
      </c>
      <c r="J1071" s="19"/>
    </row>
    <row r="1072" spans="1:10" collapsed="1" x14ac:dyDescent="0.25">
      <c r="A1072" s="12">
        <v>2010</v>
      </c>
      <c r="B1072" s="18">
        <v>9283</v>
      </c>
      <c r="C1072" s="18">
        <v>8896</v>
      </c>
      <c r="D1072" s="18">
        <v>11311</v>
      </c>
      <c r="E1072" s="18">
        <v>10669</v>
      </c>
      <c r="F1072" s="18">
        <v>11126</v>
      </c>
      <c r="G1072" s="18">
        <v>9765</v>
      </c>
      <c r="H1072" s="18">
        <v>8504</v>
      </c>
      <c r="I1072" s="18">
        <v>9359</v>
      </c>
      <c r="J1072" s="19"/>
    </row>
    <row r="1073" spans="1:10" hidden="1" outlineLevel="1" x14ac:dyDescent="0.25">
      <c r="A1073" s="12">
        <v>2011</v>
      </c>
      <c r="B1073" s="18">
        <v>8871</v>
      </c>
      <c r="C1073" s="18">
        <v>7910</v>
      </c>
      <c r="D1073" s="18">
        <v>10153</v>
      </c>
      <c r="E1073" s="18">
        <v>9903</v>
      </c>
      <c r="F1073" s="18">
        <v>10341</v>
      </c>
      <c r="G1073" s="18">
        <v>9716</v>
      </c>
      <c r="H1073" s="18">
        <v>7173</v>
      </c>
      <c r="I1073" s="18">
        <v>10745</v>
      </c>
      <c r="J1073" s="19"/>
    </row>
    <row r="1074" spans="1:10" hidden="1" outlineLevel="1" x14ac:dyDescent="0.25">
      <c r="A1074" s="12">
        <v>2012</v>
      </c>
      <c r="B1074" s="18">
        <v>8754</v>
      </c>
      <c r="C1074" s="18">
        <v>7527</v>
      </c>
      <c r="D1074" s="18">
        <v>9874</v>
      </c>
      <c r="E1074" s="18">
        <v>9460</v>
      </c>
      <c r="F1074" s="18">
        <v>10088</v>
      </c>
      <c r="G1074" s="18">
        <v>9835</v>
      </c>
      <c r="H1074" s="18">
        <v>7068</v>
      </c>
      <c r="I1074" s="18">
        <v>10863</v>
      </c>
      <c r="J1074" s="19"/>
    </row>
    <row r="1075" spans="1:10" hidden="1" outlineLevel="1" x14ac:dyDescent="0.25">
      <c r="A1075" s="12">
        <v>2013</v>
      </c>
      <c r="B1075" s="18">
        <v>8644</v>
      </c>
      <c r="C1075" s="18">
        <v>7204</v>
      </c>
      <c r="D1075" s="18">
        <v>9517</v>
      </c>
      <c r="E1075" s="18">
        <v>9068</v>
      </c>
      <c r="F1075" s="18">
        <v>9781</v>
      </c>
      <c r="G1075" s="18">
        <v>9782</v>
      </c>
      <c r="H1075" s="18">
        <v>7099</v>
      </c>
      <c r="I1075" s="18">
        <v>10828</v>
      </c>
      <c r="J1075" s="19"/>
    </row>
    <row r="1076" spans="1:10" hidden="1" outlineLevel="1" x14ac:dyDescent="0.25">
      <c r="A1076" s="12">
        <v>2014</v>
      </c>
      <c r="B1076" s="18">
        <v>8723</v>
      </c>
      <c r="C1076" s="18">
        <v>7092</v>
      </c>
      <c r="D1076" s="18">
        <v>9071</v>
      </c>
      <c r="E1076" s="18">
        <v>8912</v>
      </c>
      <c r="F1076" s="18">
        <v>9572</v>
      </c>
      <c r="G1076" s="18">
        <v>9765</v>
      </c>
      <c r="H1076" s="18">
        <v>7194</v>
      </c>
      <c r="I1076" s="18">
        <v>10796</v>
      </c>
    </row>
    <row r="1077" spans="1:10" collapsed="1" x14ac:dyDescent="0.25">
      <c r="A1077" s="12">
        <v>2015</v>
      </c>
      <c r="B1077" s="8">
        <v>8760</v>
      </c>
      <c r="C1077" s="8">
        <v>7076</v>
      </c>
      <c r="D1077" s="8">
        <v>8724</v>
      </c>
      <c r="E1077" s="8">
        <v>8724</v>
      </c>
      <c r="F1077" s="8">
        <v>9430</v>
      </c>
      <c r="G1077" s="8">
        <v>9730</v>
      </c>
      <c r="H1077" s="8">
        <v>7329</v>
      </c>
      <c r="I1077" s="8">
        <v>10726</v>
      </c>
    </row>
    <row r="1078" spans="1:10" x14ac:dyDescent="0.25">
      <c r="A1078" s="12">
        <v>2016</v>
      </c>
      <c r="B1078" s="8">
        <v>8725</v>
      </c>
      <c r="C1078" s="8">
        <v>7126</v>
      </c>
      <c r="D1078" s="8">
        <v>8262</v>
      </c>
      <c r="E1078" s="8">
        <v>8541</v>
      </c>
      <c r="F1078" s="8">
        <v>9268</v>
      </c>
      <c r="G1078" s="8">
        <v>9541</v>
      </c>
      <c r="H1078" s="8">
        <v>7999</v>
      </c>
      <c r="I1078" s="8">
        <v>9981</v>
      </c>
    </row>
    <row r="1079" spans="1:10" x14ac:dyDescent="0.25">
      <c r="A1079" s="12">
        <v>2017</v>
      </c>
      <c r="B1079" s="8">
        <v>8742</v>
      </c>
      <c r="C1079" s="8">
        <v>7267</v>
      </c>
      <c r="D1079" s="8">
        <v>8050</v>
      </c>
      <c r="E1079" s="8">
        <v>8481</v>
      </c>
      <c r="F1079" s="8">
        <v>9173</v>
      </c>
      <c r="G1079" s="8">
        <v>9431</v>
      </c>
      <c r="H1079" s="8">
        <v>7460</v>
      </c>
      <c r="I1079" s="8">
        <v>10576</v>
      </c>
    </row>
    <row r="1080" spans="1:10" x14ac:dyDescent="0.25">
      <c r="A1080" s="12">
        <v>2018</v>
      </c>
      <c r="B1080" s="8">
        <v>8701</v>
      </c>
      <c r="C1080" s="8">
        <v>7469</v>
      </c>
      <c r="D1080" s="8">
        <v>7783</v>
      </c>
      <c r="E1080" s="8">
        <v>8460</v>
      </c>
      <c r="F1080" s="8">
        <v>9126</v>
      </c>
      <c r="G1080" s="8">
        <v>9417</v>
      </c>
      <c r="H1080" s="8">
        <v>8165</v>
      </c>
      <c r="I1080" s="8">
        <v>9824</v>
      </c>
    </row>
    <row r="1081" spans="1:10" x14ac:dyDescent="0.25">
      <c r="A1081" s="12">
        <v>2019</v>
      </c>
      <c r="B1081" s="8">
        <v>8625</v>
      </c>
      <c r="C1081" s="8">
        <v>7657</v>
      </c>
      <c r="D1081" s="8">
        <v>7382</v>
      </c>
      <c r="E1081" s="8">
        <v>8564</v>
      </c>
      <c r="F1081" s="8">
        <v>8898</v>
      </c>
      <c r="G1081" s="8">
        <v>9345</v>
      </c>
      <c r="H1081" s="8">
        <v>8145</v>
      </c>
      <c r="I1081" s="8">
        <v>9919</v>
      </c>
    </row>
    <row r="1082" spans="1:10" x14ac:dyDescent="0.25">
      <c r="A1082" s="12">
        <v>2020</v>
      </c>
      <c r="B1082" s="8">
        <v>8431</v>
      </c>
      <c r="C1082" s="8">
        <v>7688</v>
      </c>
      <c r="D1082" s="8">
        <v>7148</v>
      </c>
      <c r="E1082" s="8">
        <v>8685</v>
      </c>
      <c r="F1082" s="8">
        <v>8726</v>
      </c>
      <c r="G1082" s="8">
        <v>9159</v>
      </c>
      <c r="H1082" s="8">
        <v>7403</v>
      </c>
      <c r="I1082" s="8">
        <v>10724</v>
      </c>
    </row>
    <row r="1083" spans="1:10" x14ac:dyDescent="0.25">
      <c r="A1083" s="12">
        <v>2021</v>
      </c>
      <c r="B1083" s="8">
        <v>8412</v>
      </c>
      <c r="C1083" s="8">
        <v>7570</v>
      </c>
      <c r="D1083" s="8">
        <v>6965</v>
      </c>
      <c r="E1083" s="8">
        <v>8715</v>
      </c>
      <c r="F1083" s="8">
        <v>8647</v>
      </c>
      <c r="G1083" s="8">
        <v>8984</v>
      </c>
      <c r="H1083" s="8">
        <v>7510</v>
      </c>
      <c r="I1083" s="8">
        <v>10557</v>
      </c>
    </row>
    <row r="1084" spans="1:10" x14ac:dyDescent="0.25">
      <c r="A1084" s="12">
        <v>2022</v>
      </c>
      <c r="B1084" s="8">
        <v>8351</v>
      </c>
      <c r="C1084" s="8">
        <v>7701</v>
      </c>
      <c r="D1084" s="8">
        <v>6661</v>
      </c>
      <c r="E1084" s="8">
        <v>8844</v>
      </c>
      <c r="F1084" s="8">
        <v>8544</v>
      </c>
      <c r="G1084" s="8">
        <v>8833</v>
      </c>
      <c r="H1084" s="8">
        <v>7567</v>
      </c>
      <c r="I1084" s="8">
        <v>10587</v>
      </c>
    </row>
    <row r="1104" s="2" customFormat="1" ht="5.25" customHeight="1" x14ac:dyDescent="0.2"/>
    <row r="1106" spans="1:11" x14ac:dyDescent="0.25">
      <c r="B1106" s="8" t="s">
        <v>3</v>
      </c>
      <c r="C1106" s="8" t="s">
        <v>4</v>
      </c>
      <c r="D1106" s="8" t="s">
        <v>5</v>
      </c>
      <c r="E1106" s="8" t="s">
        <v>6</v>
      </c>
      <c r="F1106" s="8" t="s">
        <v>146</v>
      </c>
      <c r="G1106" s="8" t="s">
        <v>7</v>
      </c>
      <c r="H1106" s="8" t="s">
        <v>8</v>
      </c>
      <c r="I1106" s="8" t="s">
        <v>9</v>
      </c>
      <c r="J1106" s="8" t="s">
        <v>147</v>
      </c>
      <c r="K1106" s="8" t="s">
        <v>10</v>
      </c>
    </row>
    <row r="1107" spans="1:11" x14ac:dyDescent="0.25">
      <c r="A1107" s="8" t="s">
        <v>16</v>
      </c>
      <c r="B1107" s="19">
        <v>2.59241774863691</v>
      </c>
      <c r="C1107" s="19">
        <v>3.1599634345206575</v>
      </c>
      <c r="D1107" s="19">
        <v>3.1104607862894391</v>
      </c>
      <c r="E1107" s="19">
        <v>2.9312110944764007</v>
      </c>
      <c r="G1107" s="19">
        <v>3.4563656225935278</v>
      </c>
      <c r="H1107" s="19">
        <v>4.3865553760545684</v>
      </c>
      <c r="I1107" s="19">
        <v>2.865549443520532</v>
      </c>
      <c r="K1107" s="19">
        <v>3.0605486147591532</v>
      </c>
    </row>
    <row r="1108" spans="1:11" hidden="1" outlineLevel="1" x14ac:dyDescent="0.25">
      <c r="A1108" s="8" t="s">
        <v>17</v>
      </c>
      <c r="B1108" s="19">
        <v>2.4469598016513143</v>
      </c>
      <c r="C1108" s="19">
        <v>3.0314913732990521</v>
      </c>
      <c r="D1108" s="19">
        <v>3.2889805923692124</v>
      </c>
      <c r="E1108" s="19">
        <v>3.4280340376477012</v>
      </c>
      <c r="G1108" s="19">
        <v>3.0725853094274149</v>
      </c>
      <c r="H1108" s="19">
        <v>4.0797668704645442</v>
      </c>
      <c r="I1108" s="19">
        <v>2.8906291060072529</v>
      </c>
      <c r="K1108" s="19">
        <v>2.7270248159258248</v>
      </c>
    </row>
    <row r="1109" spans="1:11" hidden="1" outlineLevel="1" x14ac:dyDescent="0.25">
      <c r="A1109" s="8" t="s">
        <v>18</v>
      </c>
      <c r="B1109" s="19">
        <v>2.552884862833908</v>
      </c>
      <c r="C1109" s="19">
        <v>3.1383922773905892</v>
      </c>
      <c r="D1109" s="19">
        <v>3.0459377136818548</v>
      </c>
      <c r="E1109" s="19">
        <v>2.9808072512698849</v>
      </c>
      <c r="G1109" s="19">
        <v>3.0821669446660378</v>
      </c>
      <c r="H1109" s="19">
        <v>3.5523366097603035</v>
      </c>
      <c r="I1109" s="19">
        <v>3.0177091881303437</v>
      </c>
      <c r="K1109" s="19">
        <v>3.4083162917518748</v>
      </c>
    </row>
    <row r="1110" spans="1:11" hidden="1" outlineLevel="1" x14ac:dyDescent="0.25">
      <c r="A1110" s="8" t="s">
        <v>19</v>
      </c>
      <c r="B1110" s="19">
        <v>2.0817496355428999</v>
      </c>
      <c r="C1110" s="19">
        <v>2.2645635920738916</v>
      </c>
      <c r="D1110" s="19">
        <v>2.9308376262013285</v>
      </c>
      <c r="E1110" s="19">
        <v>2.8446919259169592</v>
      </c>
      <c r="G1110" s="19">
        <v>2.5607732813965232</v>
      </c>
      <c r="H1110" s="19">
        <v>3.1106896711226235</v>
      </c>
      <c r="I1110" s="19">
        <v>2.8745668000967144</v>
      </c>
      <c r="K1110" s="19">
        <v>2.6512576478585994</v>
      </c>
    </row>
    <row r="1111" spans="1:11" hidden="1" outlineLevel="1" x14ac:dyDescent="0.25">
      <c r="A1111" s="8" t="s">
        <v>20</v>
      </c>
      <c r="B1111" s="19">
        <v>2.2853461230627019</v>
      </c>
      <c r="C1111" s="19">
        <v>2.6661674150885122</v>
      </c>
      <c r="D1111" s="19">
        <v>2.8719231013145614</v>
      </c>
      <c r="E1111" s="19">
        <v>2.6914237329139952</v>
      </c>
      <c r="G1111" s="19">
        <v>3.2012661187346008</v>
      </c>
      <c r="H1111" s="19">
        <v>2.9908188815728463</v>
      </c>
      <c r="I1111" s="19">
        <v>2.4729604869829882</v>
      </c>
      <c r="K1111" s="19">
        <v>3.3396187836517708</v>
      </c>
    </row>
    <row r="1112" spans="1:11" collapsed="1" x14ac:dyDescent="0.25">
      <c r="A1112" s="8" t="s">
        <v>96</v>
      </c>
      <c r="B1112" s="19">
        <v>2.7634566523867008</v>
      </c>
      <c r="C1112" s="19">
        <v>3.0457215583758717</v>
      </c>
      <c r="D1112" s="19">
        <v>3.2334082314901078</v>
      </c>
      <c r="E1112" s="19">
        <v>3.8585500930591494</v>
      </c>
      <c r="G1112" s="19">
        <v>3.0934139059746055</v>
      </c>
      <c r="H1112" s="19">
        <v>4.0272362218471747</v>
      </c>
      <c r="I1112" s="19">
        <v>2.8652513234732306</v>
      </c>
      <c r="K1112" s="19">
        <v>2.6252111582888187</v>
      </c>
    </row>
    <row r="1113" spans="1:11" hidden="1" outlineLevel="1" x14ac:dyDescent="0.25">
      <c r="A1113" s="12">
        <v>2006</v>
      </c>
      <c r="B1113" s="19">
        <v>3.2</v>
      </c>
      <c r="C1113" s="19">
        <v>3.6</v>
      </c>
      <c r="D1113" s="19">
        <v>3.7</v>
      </c>
      <c r="E1113" s="19">
        <v>3.8</v>
      </c>
      <c r="G1113" s="19">
        <v>2.9</v>
      </c>
      <c r="H1113" s="19">
        <v>4.2</v>
      </c>
      <c r="I1113" s="19">
        <v>3.8</v>
      </c>
      <c r="K1113" s="19">
        <v>3.6</v>
      </c>
    </row>
    <row r="1114" spans="1:11" hidden="1" outlineLevel="1" x14ac:dyDescent="0.25">
      <c r="A1114" s="12">
        <v>2007</v>
      </c>
      <c r="B1114" s="19">
        <v>3.3</v>
      </c>
      <c r="C1114" s="19">
        <v>3.6</v>
      </c>
      <c r="D1114" s="19">
        <v>3.5</v>
      </c>
      <c r="E1114" s="19">
        <v>4.2</v>
      </c>
      <c r="G1114" s="19">
        <v>3.4</v>
      </c>
      <c r="H1114" s="19">
        <v>3.5</v>
      </c>
      <c r="I1114" s="19">
        <v>3.6</v>
      </c>
      <c r="K1114" s="19">
        <v>2.2999999999999998</v>
      </c>
    </row>
    <row r="1115" spans="1:11" hidden="1" outlineLevel="1" x14ac:dyDescent="0.25">
      <c r="A1115" s="12">
        <v>2008</v>
      </c>
      <c r="B1115" s="19">
        <v>2.7</v>
      </c>
      <c r="C1115" s="19">
        <v>2.9</v>
      </c>
      <c r="D1115" s="19">
        <v>3.1</v>
      </c>
      <c r="E1115" s="19">
        <v>3</v>
      </c>
      <c r="G1115" s="19">
        <v>3.4</v>
      </c>
      <c r="H1115" s="19">
        <v>3.4</v>
      </c>
      <c r="I1115" s="19">
        <v>2.9</v>
      </c>
      <c r="K1115" s="19">
        <v>3.1</v>
      </c>
    </row>
    <row r="1116" spans="1:11" hidden="1" outlineLevel="1" x14ac:dyDescent="0.25">
      <c r="A1116" s="12">
        <v>2009</v>
      </c>
      <c r="B1116" s="19">
        <v>2.2999999999999998</v>
      </c>
      <c r="C1116" s="19">
        <v>2.5</v>
      </c>
      <c r="D1116" s="19">
        <v>2.8</v>
      </c>
      <c r="E1116" s="19">
        <v>2.5</v>
      </c>
      <c r="G1116" s="19">
        <v>2.5</v>
      </c>
      <c r="H1116" s="19">
        <v>3</v>
      </c>
      <c r="I1116" s="19">
        <v>2.7</v>
      </c>
      <c r="K1116" s="19">
        <v>2.6</v>
      </c>
    </row>
    <row r="1117" spans="1:11" collapsed="1" x14ac:dyDescent="0.25">
      <c r="A1117" s="12">
        <v>2010</v>
      </c>
      <c r="B1117" s="19">
        <v>2.2000000000000002</v>
      </c>
      <c r="C1117" s="19">
        <v>2.4</v>
      </c>
      <c r="D1117" s="19">
        <v>3</v>
      </c>
      <c r="E1117" s="19">
        <v>2.2000000000000002</v>
      </c>
      <c r="G1117" s="19">
        <v>2.2000000000000002</v>
      </c>
      <c r="H1117" s="19">
        <v>3.1</v>
      </c>
      <c r="I1117" s="19">
        <v>2.6</v>
      </c>
      <c r="K1117" s="19">
        <v>2.5</v>
      </c>
    </row>
    <row r="1118" spans="1:11" hidden="1" outlineLevel="1" x14ac:dyDescent="0.25">
      <c r="A1118" s="12">
        <v>2012</v>
      </c>
      <c r="B1118" s="19">
        <v>3.6</v>
      </c>
      <c r="C1118" s="19">
        <v>4</v>
      </c>
      <c r="D1118" s="19">
        <v>3.8</v>
      </c>
      <c r="E1118" s="19">
        <v>4.4000000000000004</v>
      </c>
      <c r="F1118" s="19">
        <v>3.3</v>
      </c>
      <c r="G1118" s="19">
        <v>3.7</v>
      </c>
      <c r="H1118" s="19">
        <v>3.8</v>
      </c>
      <c r="I1118" s="19">
        <v>4.2</v>
      </c>
      <c r="J1118" s="19">
        <v>3.3</v>
      </c>
      <c r="K1118" s="19">
        <v>3.7</v>
      </c>
    </row>
    <row r="1119" spans="1:11" hidden="1" outlineLevel="1" x14ac:dyDescent="0.25">
      <c r="A1119" s="12">
        <v>2013</v>
      </c>
      <c r="B1119" s="19">
        <v>3.5</v>
      </c>
      <c r="C1119" s="19">
        <v>3.7</v>
      </c>
      <c r="D1119" s="19">
        <v>3.8</v>
      </c>
      <c r="E1119" s="19">
        <v>3.7</v>
      </c>
      <c r="F1119" s="19">
        <v>3.8</v>
      </c>
      <c r="G1119" s="19">
        <v>4.5</v>
      </c>
      <c r="H1119" s="19">
        <v>4.3</v>
      </c>
      <c r="I1119" s="19">
        <v>3.9</v>
      </c>
      <c r="J1119" s="19">
        <v>3</v>
      </c>
      <c r="K1119" s="19">
        <v>3.4</v>
      </c>
    </row>
    <row r="1120" spans="1:11" hidden="1" outlineLevel="1" x14ac:dyDescent="0.25">
      <c r="A1120" s="12">
        <v>2014</v>
      </c>
      <c r="B1120" s="8">
        <v>3.2</v>
      </c>
      <c r="C1120" s="8">
        <v>3.2</v>
      </c>
      <c r="D1120" s="8">
        <v>3.4</v>
      </c>
      <c r="E1120" s="8">
        <v>3.2</v>
      </c>
      <c r="F1120" s="8">
        <v>3.4</v>
      </c>
      <c r="G1120" s="8">
        <v>4.4000000000000004</v>
      </c>
      <c r="H1120" s="8">
        <v>3.4</v>
      </c>
      <c r="I1120" s="8">
        <v>3.5</v>
      </c>
      <c r="J1120" s="8">
        <v>2.9</v>
      </c>
      <c r="K1120" s="8">
        <v>4.4000000000000004</v>
      </c>
    </row>
    <row r="1121" spans="1:11" collapsed="1" x14ac:dyDescent="0.25">
      <c r="A1121" s="12">
        <v>2015</v>
      </c>
      <c r="B1121" s="19">
        <v>2.6160000000000001</v>
      </c>
      <c r="C1121" s="19">
        <v>2.6829999999999998</v>
      </c>
      <c r="D1121" s="19">
        <v>3.3530000000000002</v>
      </c>
      <c r="E1121" s="19">
        <v>2.8050000000000002</v>
      </c>
      <c r="F1121" s="19">
        <v>2.5529999999999999</v>
      </c>
      <c r="G1121" s="19">
        <v>2.9409999999999998</v>
      </c>
      <c r="H1121" s="19">
        <v>3.39</v>
      </c>
      <c r="I1121" s="19">
        <v>3.3050000000000002</v>
      </c>
      <c r="J1121" s="19">
        <v>1.464</v>
      </c>
      <c r="K1121" s="19">
        <v>2.617</v>
      </c>
    </row>
    <row r="1122" spans="1:11" x14ac:dyDescent="0.25">
      <c r="A1122" s="12">
        <v>2016</v>
      </c>
      <c r="B1122" s="8">
        <v>3.1</v>
      </c>
      <c r="C1122" s="8">
        <v>3.2</v>
      </c>
      <c r="D1122" s="8">
        <v>3.6</v>
      </c>
      <c r="E1122" s="8">
        <v>3.3</v>
      </c>
      <c r="F1122" s="8">
        <v>3.3</v>
      </c>
      <c r="G1122" s="8">
        <v>3.2</v>
      </c>
      <c r="H1122" s="8">
        <v>3.7</v>
      </c>
      <c r="I1122" s="8">
        <v>3.1</v>
      </c>
      <c r="J1122" s="8">
        <v>2.6</v>
      </c>
      <c r="K1122" s="8">
        <v>3.6</v>
      </c>
    </row>
    <row r="1123" spans="1:11" x14ac:dyDescent="0.25">
      <c r="A1123" s="12">
        <v>2017</v>
      </c>
      <c r="B1123" s="8">
        <v>3.1</v>
      </c>
      <c r="C1123" s="8">
        <v>3.2</v>
      </c>
      <c r="D1123" s="8">
        <v>3.7</v>
      </c>
      <c r="E1123" s="8">
        <v>3.2</v>
      </c>
      <c r="F1123" s="8">
        <v>4.0999999999999996</v>
      </c>
      <c r="G1123" s="8">
        <v>4.0999999999999996</v>
      </c>
      <c r="H1123" s="8">
        <v>3.4</v>
      </c>
      <c r="I1123" s="8">
        <v>3.1</v>
      </c>
      <c r="J1123" s="8">
        <v>2.4</v>
      </c>
      <c r="K1123" s="8">
        <v>3.3</v>
      </c>
    </row>
    <row r="1124" spans="1:11" x14ac:dyDescent="0.25">
      <c r="A1124" s="12">
        <v>2018</v>
      </c>
      <c r="B1124" s="8">
        <v>3.1</v>
      </c>
      <c r="C1124" s="8">
        <v>3.2</v>
      </c>
      <c r="D1124" s="8">
        <v>3.5</v>
      </c>
      <c r="E1124" s="8">
        <v>3.4</v>
      </c>
      <c r="F1124" s="8">
        <v>3.3</v>
      </c>
      <c r="G1124" s="8">
        <v>3.7</v>
      </c>
      <c r="H1124" s="8">
        <v>3.6</v>
      </c>
      <c r="I1124" s="8">
        <v>2.9</v>
      </c>
      <c r="J1124" s="8">
        <v>2.2999999999999998</v>
      </c>
      <c r="K1124" s="8">
        <v>3.3</v>
      </c>
    </row>
    <row r="1125" spans="1:11" x14ac:dyDescent="0.25">
      <c r="A1125" s="12">
        <v>2019</v>
      </c>
      <c r="B1125" s="8">
        <v>3.1</v>
      </c>
      <c r="C1125" s="8">
        <v>3.2</v>
      </c>
      <c r="D1125" s="8">
        <v>3.4</v>
      </c>
      <c r="E1125" s="8">
        <v>3.3</v>
      </c>
      <c r="F1125" s="8">
        <v>3.5</v>
      </c>
      <c r="G1125" s="19">
        <v>4</v>
      </c>
      <c r="H1125" s="8">
        <v>3.4</v>
      </c>
      <c r="I1125" s="8">
        <v>2.9</v>
      </c>
      <c r="J1125" s="8">
        <v>2.8</v>
      </c>
      <c r="K1125" s="8">
        <v>4.0999999999999996</v>
      </c>
    </row>
    <row r="1126" spans="1:11" x14ac:dyDescent="0.25">
      <c r="A1126" s="12">
        <v>2020</v>
      </c>
      <c r="B1126" s="8">
        <v>2.7</v>
      </c>
      <c r="C1126" s="8">
        <v>2.7</v>
      </c>
      <c r="D1126" s="8">
        <v>3.3</v>
      </c>
      <c r="E1126" s="8">
        <v>2.5</v>
      </c>
      <c r="F1126" s="19">
        <v>3</v>
      </c>
      <c r="G1126" s="8">
        <v>3.3</v>
      </c>
      <c r="H1126" s="8">
        <v>2.9</v>
      </c>
      <c r="I1126" s="8">
        <v>2.2999999999999998</v>
      </c>
      <c r="J1126" s="8">
        <v>3.6</v>
      </c>
      <c r="K1126" s="8">
        <v>2.9</v>
      </c>
    </row>
    <row r="1127" spans="1:11" x14ac:dyDescent="0.25">
      <c r="A1127" s="12">
        <v>2021</v>
      </c>
      <c r="B1127" s="8">
        <v>2.5</v>
      </c>
      <c r="C1127" s="8">
        <v>2.5</v>
      </c>
      <c r="D1127" s="8">
        <v>3.1</v>
      </c>
      <c r="E1127" s="8">
        <v>2.5</v>
      </c>
      <c r="F1127" s="8">
        <v>2.8</v>
      </c>
      <c r="G1127" s="8">
        <v>2.4</v>
      </c>
      <c r="H1127" s="8">
        <v>2.9</v>
      </c>
      <c r="I1127" s="8">
        <v>1.9</v>
      </c>
      <c r="J1127" s="8">
        <v>2.7</v>
      </c>
      <c r="K1127" s="19">
        <v>3</v>
      </c>
    </row>
    <row r="1128" spans="1:11" x14ac:dyDescent="0.25">
      <c r="A1128" s="12">
        <v>2022</v>
      </c>
      <c r="B1128" s="19">
        <v>2.8714694786214396</v>
      </c>
      <c r="C1128" s="19">
        <v>2.8351619143249511</v>
      </c>
      <c r="D1128" s="19">
        <v>3.5890932149651236</v>
      </c>
      <c r="E1128" s="19">
        <v>3.2825151360420164</v>
      </c>
      <c r="F1128" s="19">
        <v>2.4724762082478073</v>
      </c>
      <c r="G1128" s="19">
        <v>3.342585714844208</v>
      </c>
      <c r="H1128" s="19">
        <v>2.817195325542571</v>
      </c>
      <c r="I1128" s="19">
        <v>3.4119341875805596</v>
      </c>
      <c r="J1128" s="19">
        <v>2.1253044055789241</v>
      </c>
      <c r="K1128" s="19">
        <v>3.0654364453077578</v>
      </c>
    </row>
    <row r="1145" spans="1:11" s="2" customFormat="1" ht="5.25" customHeight="1" x14ac:dyDescent="0.2"/>
    <row r="1147" spans="1:11" x14ac:dyDescent="0.25">
      <c r="B1147" s="8" t="s">
        <v>3</v>
      </c>
      <c r="C1147" s="8" t="s">
        <v>4</v>
      </c>
      <c r="D1147" s="8" t="s">
        <v>5</v>
      </c>
      <c r="E1147" s="8" t="s">
        <v>6</v>
      </c>
      <c r="F1147" s="8" t="s">
        <v>146</v>
      </c>
      <c r="G1147" s="8" t="s">
        <v>7</v>
      </c>
      <c r="H1147" s="8" t="s">
        <v>8</v>
      </c>
      <c r="I1147" s="8" t="s">
        <v>9</v>
      </c>
      <c r="J1147" s="8" t="s">
        <v>147</v>
      </c>
      <c r="K1147" s="8" t="s">
        <v>10</v>
      </c>
    </row>
    <row r="1148" spans="1:11" x14ac:dyDescent="0.25">
      <c r="A1148" s="8" t="s">
        <v>16</v>
      </c>
      <c r="B1148" s="19">
        <v>3.8928529316424156</v>
      </c>
      <c r="C1148" s="19">
        <v>4.5930773222899264</v>
      </c>
      <c r="D1148" s="19">
        <v>4.1969315961482856</v>
      </c>
      <c r="E1148" s="19">
        <v>4.3810574422819322</v>
      </c>
      <c r="G1148" s="19">
        <v>4.0652590483353928</v>
      </c>
      <c r="H1148" s="19">
        <v>4.2182732005026029</v>
      </c>
      <c r="I1148" s="19">
        <v>3.8122041703978509</v>
      </c>
      <c r="K1148" s="19">
        <v>4.1340246214284075</v>
      </c>
    </row>
    <row r="1149" spans="1:11" hidden="1" outlineLevel="1" x14ac:dyDescent="0.25">
      <c r="A1149" s="8" t="s">
        <v>17</v>
      </c>
      <c r="B1149" s="19">
        <v>3.9466818543010218</v>
      </c>
      <c r="C1149" s="19">
        <v>4.5947505008987397</v>
      </c>
      <c r="D1149" s="19">
        <v>3.7122274246312021</v>
      </c>
      <c r="E1149" s="19">
        <v>4.2471218165546745</v>
      </c>
      <c r="G1149" s="19">
        <v>4.6631000578368997</v>
      </c>
      <c r="H1149" s="19">
        <v>4.2169018913204956</v>
      </c>
      <c r="I1149" s="19">
        <v>3.7840962842276764</v>
      </c>
      <c r="K1149" s="19">
        <v>5.0677211162621578</v>
      </c>
    </row>
    <row r="1150" spans="1:11" hidden="1" outlineLevel="1" x14ac:dyDescent="0.25">
      <c r="A1150" s="8" t="s">
        <v>18</v>
      </c>
      <c r="B1150" s="19">
        <v>4.1767461011889448</v>
      </c>
      <c r="C1150" s="19">
        <v>4.8158088394441796</v>
      </c>
      <c r="D1150" s="19">
        <v>4.4579030095285459</v>
      </c>
      <c r="E1150" s="19">
        <v>4.7449584816132866</v>
      </c>
      <c r="G1150" s="19">
        <v>4.6595112045833629</v>
      </c>
      <c r="H1150" s="19">
        <v>4.7939299879289541</v>
      </c>
      <c r="I1150" s="19">
        <v>4.2353813166741672</v>
      </c>
      <c r="K1150" s="19">
        <v>4.6353101567825501</v>
      </c>
    </row>
    <row r="1151" spans="1:11" hidden="1" outlineLevel="1" x14ac:dyDescent="0.25">
      <c r="A1151" s="8" t="s">
        <v>19</v>
      </c>
      <c r="B1151" s="19">
        <v>4.307083079833891</v>
      </c>
      <c r="C1151" s="19">
        <v>5.0609256012654349</v>
      </c>
      <c r="D1151" s="19">
        <v>4.3243340435669912</v>
      </c>
      <c r="E1151" s="19">
        <v>5.3262316910785623</v>
      </c>
      <c r="G1151" s="19">
        <v>5.0313784895044362</v>
      </c>
      <c r="H1151" s="19">
        <v>4.8684027938387526</v>
      </c>
      <c r="I1151" s="19">
        <v>4.2984176450044327</v>
      </c>
      <c r="K1151" s="19">
        <v>5.2571946521640607</v>
      </c>
    </row>
    <row r="1152" spans="1:11" hidden="1" outlineLevel="1" x14ac:dyDescent="0.25">
      <c r="A1152" s="8" t="s">
        <v>20</v>
      </c>
      <c r="B1152" s="19">
        <v>4.4961182500778261</v>
      </c>
      <c r="C1152" s="19">
        <v>5.2913378940147213</v>
      </c>
      <c r="D1152" s="19">
        <v>4.6023247175640298</v>
      </c>
      <c r="E1152" s="19">
        <v>5.3526067497278342</v>
      </c>
      <c r="G1152" s="19">
        <v>4.8018991781019018</v>
      </c>
      <c r="H1152" s="19">
        <v>4.9615134934619309</v>
      </c>
      <c r="I1152" s="19">
        <v>5.1633240937007443</v>
      </c>
      <c r="K1152" s="19">
        <v>4.8617579571529177</v>
      </c>
    </row>
    <row r="1153" spans="1:11" collapsed="1" x14ac:dyDescent="0.25">
      <c r="A1153" s="8" t="s">
        <v>96</v>
      </c>
      <c r="B1153" s="19">
        <v>5.4667718415926156</v>
      </c>
      <c r="C1153" s="19">
        <v>6.2068946559681573</v>
      </c>
      <c r="D1153" s="19">
        <v>5.3159423466871267</v>
      </c>
      <c r="E1153" s="19">
        <v>6.5822325116891367</v>
      </c>
      <c r="G1153" s="19">
        <v>5.4494442645947982</v>
      </c>
      <c r="H1153" s="19">
        <v>6.3318396089157893</v>
      </c>
      <c r="I1153" s="19">
        <v>5.0755880587240085</v>
      </c>
      <c r="K1153" s="19">
        <v>5.5243573939642978</v>
      </c>
    </row>
    <row r="1154" spans="1:11" hidden="1" outlineLevel="1" x14ac:dyDescent="0.25">
      <c r="A1154" s="8" t="s">
        <v>122</v>
      </c>
      <c r="B1154" s="19">
        <v>6.4068255310419371</v>
      </c>
      <c r="C1154" s="19">
        <v>7.1793977444483206</v>
      </c>
      <c r="D1154" s="19">
        <v>6.5407850792387894</v>
      </c>
      <c r="E1154" s="19">
        <v>7.6456071823288063</v>
      </c>
      <c r="G1154" s="19">
        <v>6.7318798729425353</v>
      </c>
      <c r="H1154" s="19">
        <v>7.7213753407349337</v>
      </c>
      <c r="I1154" s="19">
        <v>6.5758701334433889</v>
      </c>
      <c r="K1154" s="19">
        <v>6.9355135035825839</v>
      </c>
    </row>
    <row r="1155" spans="1:11" hidden="1" outlineLevel="1" x14ac:dyDescent="0.25">
      <c r="A1155" s="12">
        <v>2007</v>
      </c>
      <c r="B1155" s="8">
        <v>6.8</v>
      </c>
      <c r="C1155" s="8">
        <v>7.4</v>
      </c>
      <c r="D1155" s="8">
        <v>7.4</v>
      </c>
      <c r="E1155" s="8">
        <v>7.5</v>
      </c>
      <c r="G1155" s="8">
        <v>7.1</v>
      </c>
      <c r="H1155" s="8">
        <v>7.6</v>
      </c>
      <c r="I1155" s="8">
        <v>7.1</v>
      </c>
      <c r="K1155" s="8">
        <v>7.8</v>
      </c>
    </row>
    <row r="1156" spans="1:11" hidden="1" outlineLevel="1" x14ac:dyDescent="0.25">
      <c r="A1156" s="12">
        <v>2008</v>
      </c>
      <c r="B1156" s="19">
        <v>5.7</v>
      </c>
      <c r="C1156" s="19">
        <v>6.2</v>
      </c>
      <c r="D1156" s="19">
        <v>6.3</v>
      </c>
      <c r="E1156" s="19">
        <v>6.5</v>
      </c>
      <c r="G1156" s="19">
        <v>6.1</v>
      </c>
      <c r="H1156" s="19">
        <v>5.9</v>
      </c>
      <c r="I1156" s="19">
        <v>5.7</v>
      </c>
      <c r="K1156" s="19">
        <v>6.1</v>
      </c>
    </row>
    <row r="1157" spans="1:11" hidden="1" outlineLevel="1" x14ac:dyDescent="0.25">
      <c r="A1157" s="12">
        <v>2009</v>
      </c>
      <c r="B1157" s="19">
        <v>4.4000000000000004</v>
      </c>
      <c r="C1157" s="19">
        <v>4.9000000000000004</v>
      </c>
      <c r="D1157" s="19">
        <v>5.8</v>
      </c>
      <c r="E1157" s="19">
        <v>4.9000000000000004</v>
      </c>
      <c r="G1157" s="19">
        <v>4.8</v>
      </c>
      <c r="H1157" s="19">
        <v>4.3</v>
      </c>
      <c r="I1157" s="19">
        <v>4.4000000000000004</v>
      </c>
      <c r="K1157" s="19">
        <v>5.0999999999999996</v>
      </c>
    </row>
    <row r="1158" spans="1:11" collapsed="1" x14ac:dyDescent="0.25">
      <c r="A1158" s="12">
        <v>2010</v>
      </c>
      <c r="B1158" s="19">
        <v>4.5</v>
      </c>
      <c r="C1158" s="19">
        <v>4.8</v>
      </c>
      <c r="D1158" s="19">
        <v>5.2</v>
      </c>
      <c r="E1158" s="19">
        <v>4.5999999999999996</v>
      </c>
      <c r="G1158" s="19">
        <v>4.5</v>
      </c>
      <c r="H1158" s="19">
        <v>4.8</v>
      </c>
      <c r="I1158" s="19">
        <v>4.3</v>
      </c>
      <c r="K1158" s="19">
        <v>5.2</v>
      </c>
    </row>
    <row r="1159" spans="1:11" hidden="1" outlineLevel="1" x14ac:dyDescent="0.25">
      <c r="A1159" s="12">
        <v>2011</v>
      </c>
      <c r="B1159" s="19">
        <v>5.3</v>
      </c>
      <c r="C1159" s="19">
        <v>4.8</v>
      </c>
      <c r="D1159" s="19">
        <v>6.5</v>
      </c>
      <c r="E1159" s="19">
        <v>5.6</v>
      </c>
      <c r="G1159" s="19">
        <v>5.6</v>
      </c>
      <c r="H1159" s="19">
        <v>5.8</v>
      </c>
      <c r="I1159" s="19">
        <v>6.1</v>
      </c>
      <c r="K1159" s="19">
        <v>5.2</v>
      </c>
    </row>
    <row r="1160" spans="1:11" hidden="1" outlineLevel="1" x14ac:dyDescent="0.25">
      <c r="A1160" s="12">
        <v>2012</v>
      </c>
      <c r="B1160" s="19">
        <v>5.6</v>
      </c>
      <c r="C1160" s="19">
        <v>5.9</v>
      </c>
      <c r="D1160" s="19">
        <v>6.7</v>
      </c>
      <c r="E1160" s="19">
        <v>6.3</v>
      </c>
      <c r="F1160" s="19">
        <v>5.7</v>
      </c>
      <c r="G1160" s="19">
        <v>6</v>
      </c>
      <c r="H1160" s="19">
        <v>5.7</v>
      </c>
      <c r="I1160" s="19">
        <v>6</v>
      </c>
      <c r="J1160" s="19">
        <v>5.2</v>
      </c>
      <c r="K1160" s="19">
        <v>6.3</v>
      </c>
    </row>
    <row r="1161" spans="1:11" hidden="1" outlineLevel="1" x14ac:dyDescent="0.25">
      <c r="A1161" s="12">
        <v>2013</v>
      </c>
      <c r="B1161" s="19">
        <v>5.7</v>
      </c>
      <c r="C1161" s="19">
        <v>6</v>
      </c>
      <c r="D1161" s="19">
        <v>6.8</v>
      </c>
      <c r="E1161" s="19">
        <v>6.8</v>
      </c>
      <c r="F1161" s="19">
        <v>4.9000000000000004</v>
      </c>
      <c r="G1161" s="19">
        <v>6.3</v>
      </c>
      <c r="H1161" s="19">
        <v>6.7</v>
      </c>
      <c r="I1161" s="19">
        <v>4.5999999999999996</v>
      </c>
      <c r="J1161" s="19">
        <v>5.3</v>
      </c>
      <c r="K1161" s="19">
        <v>5.3</v>
      </c>
    </row>
    <row r="1162" spans="1:11" hidden="1" outlineLevel="1" x14ac:dyDescent="0.25">
      <c r="A1162" s="12">
        <v>2014</v>
      </c>
      <c r="B1162" s="19">
        <v>6.3</v>
      </c>
      <c r="C1162" s="19">
        <v>6.8</v>
      </c>
      <c r="D1162" s="19">
        <v>7.3</v>
      </c>
      <c r="E1162" s="19">
        <v>5.9</v>
      </c>
      <c r="F1162" s="19">
        <v>5.7</v>
      </c>
      <c r="G1162" s="19">
        <v>6.9</v>
      </c>
      <c r="H1162" s="19">
        <v>6.9</v>
      </c>
      <c r="I1162" s="19">
        <v>5.7</v>
      </c>
      <c r="J1162" s="19">
        <v>6.4</v>
      </c>
      <c r="K1162" s="8">
        <v>6.8</v>
      </c>
    </row>
    <row r="1163" spans="1:11" collapsed="1" x14ac:dyDescent="0.25">
      <c r="A1163" s="12">
        <v>2015</v>
      </c>
      <c r="B1163" s="19">
        <f>[1]Eiro!$CI$1369</f>
        <v>6.915844276944596</v>
      </c>
      <c r="C1163" s="19">
        <f>[1]Eiro!$CI$1370</f>
        <v>7.2076982351946173</v>
      </c>
      <c r="D1163" s="19">
        <f>[1]Eiro!$CI$1371</f>
        <v>7.1875806111202305</v>
      </c>
      <c r="E1163" s="19">
        <f>[1]Eiro!$CI$1372</f>
        <v>7.3275484266806901</v>
      </c>
      <c r="F1163" s="19">
        <f>[1]Eiro!$CI$1373</f>
        <v>6.5135111345832239</v>
      </c>
      <c r="G1163" s="19">
        <f>[1]Eiro!$CI$1374</f>
        <v>7.1797992090051723</v>
      </c>
      <c r="H1163" s="19">
        <f>[1]Eiro!$CI$1375</f>
        <v>7.3334373537213287</v>
      </c>
      <c r="I1163" s="19">
        <f>[1]Eiro!$CI$1376</f>
        <v>5.7053400591407195</v>
      </c>
      <c r="J1163" s="19">
        <f>[1]Eiro!$CI$1377</f>
        <v>6.9737408523461042</v>
      </c>
      <c r="K1163" s="19">
        <f>[1]Eiro!$CI$1378</f>
        <v>7.3787380965640139</v>
      </c>
    </row>
    <row r="1164" spans="1:11" x14ac:dyDescent="0.25">
      <c r="A1164" s="12">
        <v>2016</v>
      </c>
      <c r="B1164" s="19">
        <v>6.7</v>
      </c>
      <c r="C1164" s="19">
        <v>6.9</v>
      </c>
      <c r="D1164" s="19">
        <v>6.2</v>
      </c>
      <c r="E1164" s="19">
        <v>6.5</v>
      </c>
      <c r="F1164" s="19">
        <v>6.3</v>
      </c>
      <c r="G1164" s="19">
        <v>6.9</v>
      </c>
      <c r="H1164" s="19">
        <v>7.2</v>
      </c>
      <c r="I1164" s="19">
        <v>6.2</v>
      </c>
      <c r="J1164" s="19">
        <v>6.2</v>
      </c>
      <c r="K1164" s="8">
        <v>6.2</v>
      </c>
    </row>
    <row r="1165" spans="1:11" x14ac:dyDescent="0.25">
      <c r="A1165" s="12">
        <v>2017</v>
      </c>
      <c r="B1165" s="19">
        <v>6.8</v>
      </c>
      <c r="C1165" s="19">
        <v>7.1</v>
      </c>
      <c r="D1165" s="19">
        <v>7.3</v>
      </c>
      <c r="E1165" s="19">
        <v>7</v>
      </c>
      <c r="F1165" s="19">
        <v>6.5</v>
      </c>
      <c r="G1165" s="19">
        <v>7.5</v>
      </c>
      <c r="H1165" s="19">
        <v>7.3</v>
      </c>
      <c r="I1165" s="19">
        <v>5.9</v>
      </c>
      <c r="J1165" s="19">
        <v>7.6</v>
      </c>
      <c r="K1165" s="19">
        <v>7</v>
      </c>
    </row>
    <row r="1166" spans="1:11" x14ac:dyDescent="0.25">
      <c r="A1166" s="12">
        <v>2018</v>
      </c>
      <c r="B1166" s="19">
        <v>6.8</v>
      </c>
      <c r="C1166" s="19">
        <v>6.8</v>
      </c>
      <c r="D1166" s="19">
        <v>6.3</v>
      </c>
      <c r="E1166" s="19">
        <v>6.9</v>
      </c>
      <c r="F1166" s="19">
        <v>6.7</v>
      </c>
      <c r="G1166" s="19">
        <v>7.4</v>
      </c>
      <c r="H1166" s="19">
        <v>7.6</v>
      </c>
      <c r="I1166" s="19">
        <v>5.6</v>
      </c>
      <c r="J1166" s="19">
        <v>7.4</v>
      </c>
      <c r="K1166" s="8">
        <v>6.9</v>
      </c>
    </row>
    <row r="1167" spans="1:11" x14ac:dyDescent="0.25">
      <c r="A1167" s="12">
        <v>2019</v>
      </c>
      <c r="B1167" s="19">
        <v>6.7</v>
      </c>
      <c r="C1167" s="19">
        <v>6.9</v>
      </c>
      <c r="D1167" s="19">
        <v>6.4</v>
      </c>
      <c r="E1167" s="19">
        <v>7.2</v>
      </c>
      <c r="F1167" s="19">
        <v>6.3</v>
      </c>
      <c r="G1167" s="19">
        <v>7.5</v>
      </c>
      <c r="H1167" s="19">
        <v>7.5</v>
      </c>
      <c r="I1167" s="19">
        <v>7</v>
      </c>
      <c r="J1167" s="19">
        <v>7.2</v>
      </c>
      <c r="K1167" s="8">
        <v>6.9</v>
      </c>
    </row>
    <row r="1168" spans="1:11" x14ac:dyDescent="0.25">
      <c r="A1168" s="12">
        <v>2020</v>
      </c>
      <c r="B1168" s="19">
        <v>5.7</v>
      </c>
      <c r="C1168" s="19">
        <v>5.8</v>
      </c>
      <c r="D1168" s="19">
        <v>5.0999999999999996</v>
      </c>
      <c r="E1168" s="19">
        <v>6.2</v>
      </c>
      <c r="F1168" s="19">
        <v>5</v>
      </c>
      <c r="G1168" s="19">
        <v>5.6</v>
      </c>
      <c r="H1168" s="19">
        <v>5.7</v>
      </c>
      <c r="I1168" s="19">
        <v>5.0999999999999996</v>
      </c>
      <c r="J1168" s="19">
        <v>5.7</v>
      </c>
      <c r="K1168" s="8">
        <v>5.9</v>
      </c>
    </row>
    <row r="1169" spans="1:11" x14ac:dyDescent="0.25">
      <c r="A1169" s="12">
        <v>2021</v>
      </c>
      <c r="B1169" s="19">
        <v>6</v>
      </c>
      <c r="C1169" s="19">
        <v>6.1</v>
      </c>
      <c r="D1169" s="19">
        <v>5.4</v>
      </c>
      <c r="E1169" s="19">
        <v>6.6</v>
      </c>
      <c r="F1169" s="19">
        <v>5.2</v>
      </c>
      <c r="G1169" s="19">
        <v>6.3</v>
      </c>
      <c r="H1169" s="19">
        <v>6.3</v>
      </c>
      <c r="I1169" s="19">
        <v>4.5</v>
      </c>
      <c r="J1169" s="19">
        <v>5.2</v>
      </c>
      <c r="K1169" s="8">
        <v>5.9</v>
      </c>
    </row>
    <row r="1170" spans="1:11" ht="13.8" customHeight="1" x14ac:dyDescent="0.25">
      <c r="A1170" s="12">
        <v>2022</v>
      </c>
      <c r="B1170" s="19">
        <v>6.292060362993678</v>
      </c>
      <c r="C1170" s="19">
        <v>6.3873179007332368</v>
      </c>
      <c r="D1170" s="19">
        <v>5.719720989220038</v>
      </c>
      <c r="E1170" s="19">
        <v>6.4009045152819315</v>
      </c>
      <c r="F1170" s="19">
        <v>5.7846613174099648</v>
      </c>
      <c r="G1170" s="19">
        <v>7.1543062668595336</v>
      </c>
      <c r="H1170" s="19">
        <v>6.2157166706415454</v>
      </c>
      <c r="I1170" s="19">
        <v>5.4211843202668897</v>
      </c>
      <c r="J1170" s="19">
        <v>6.685853442550366</v>
      </c>
      <c r="K1170" s="19">
        <v>6.6164865849216952</v>
      </c>
    </row>
    <row r="1171" spans="1:11" x14ac:dyDescent="0.25">
      <c r="B1171" s="19"/>
      <c r="C1171" s="19"/>
      <c r="D1171" s="19"/>
      <c r="E1171" s="19"/>
      <c r="F1171" s="19"/>
      <c r="G1171" s="19"/>
      <c r="H1171" s="19"/>
      <c r="I1171" s="19"/>
      <c r="J1171" s="19"/>
    </row>
    <row r="1172" spans="1:11" x14ac:dyDescent="0.25">
      <c r="B1172" s="19"/>
      <c r="C1172" s="19"/>
      <c r="D1172" s="19"/>
      <c r="E1172" s="19"/>
      <c r="F1172" s="19"/>
      <c r="G1172" s="19"/>
      <c r="H1172" s="19"/>
      <c r="I1172" s="19"/>
      <c r="J1172" s="19"/>
    </row>
    <row r="1173" spans="1:11" x14ac:dyDescent="0.25">
      <c r="B1173" s="19"/>
      <c r="C1173" s="19"/>
      <c r="D1173" s="19"/>
      <c r="E1173" s="19"/>
      <c r="F1173" s="19"/>
      <c r="G1173" s="19"/>
      <c r="H1173" s="19"/>
      <c r="I1173" s="19"/>
      <c r="J1173" s="19"/>
    </row>
    <row r="1187" spans="1:12" s="2" customFormat="1" ht="6" customHeight="1" x14ac:dyDescent="0.2"/>
    <row r="1195" spans="1:12" x14ac:dyDescent="0.25">
      <c r="B1195" s="8" t="s">
        <v>3</v>
      </c>
      <c r="C1195" s="8" t="s">
        <v>4</v>
      </c>
      <c r="D1195" s="8" t="s">
        <v>5</v>
      </c>
      <c r="E1195" s="8" t="s">
        <v>6</v>
      </c>
      <c r="F1195" s="8" t="s">
        <v>146</v>
      </c>
      <c r="G1195" s="8" t="s">
        <v>7</v>
      </c>
      <c r="H1195" s="8" t="s">
        <v>8</v>
      </c>
      <c r="I1195" s="8" t="s">
        <v>9</v>
      </c>
      <c r="J1195" s="8" t="s">
        <v>147</v>
      </c>
      <c r="K1195" s="8" t="s">
        <v>10</v>
      </c>
      <c r="L1195" s="8" t="s">
        <v>11</v>
      </c>
    </row>
    <row r="1196" spans="1:12" x14ac:dyDescent="0.25">
      <c r="A1196" s="12" t="s">
        <v>12</v>
      </c>
      <c r="B1196" s="19">
        <v>-1.102293971677895</v>
      </c>
      <c r="C1196" s="19">
        <v>-1.567520573558653</v>
      </c>
      <c r="D1196" s="19">
        <v>-1.349956721486123</v>
      </c>
      <c r="E1196" s="19">
        <v>-0.2418141686232218</v>
      </c>
      <c r="G1196" s="19">
        <v>-0.41352304758046898</v>
      </c>
      <c r="H1196" s="19">
        <v>-1.7761865344915293</v>
      </c>
      <c r="I1196" s="19">
        <v>-0.85786934721133434</v>
      </c>
      <c r="K1196" s="19">
        <v>-0.60419104350602026</v>
      </c>
      <c r="L1196" s="19">
        <v>-1.5972208357458157</v>
      </c>
    </row>
    <row r="1197" spans="1:12" x14ac:dyDescent="0.25">
      <c r="A1197" s="12" t="s">
        <v>16</v>
      </c>
      <c r="B1197" s="19">
        <v>-6.4601392425430362</v>
      </c>
      <c r="C1197" s="19">
        <v>-9.5851941834291949</v>
      </c>
      <c r="D1197" s="19">
        <v>-5.0111525401158445</v>
      </c>
      <c r="E1197" s="19">
        <v>-10.788848430316762</v>
      </c>
      <c r="G1197" s="19">
        <v>-5.7521899843030155</v>
      </c>
      <c r="H1197" s="19">
        <v>-11.104905705537988</v>
      </c>
      <c r="I1197" s="19">
        <v>-7.1196026710391891</v>
      </c>
      <c r="K1197" s="19">
        <v>-6.8545899372407177</v>
      </c>
      <c r="L1197" s="19">
        <v>-6.3170084053746507</v>
      </c>
    </row>
    <row r="1198" spans="1:12" hidden="1" outlineLevel="1" x14ac:dyDescent="0.25">
      <c r="A1198" s="12" t="s">
        <v>17</v>
      </c>
      <c r="B1198" s="19">
        <v>-7.2651463129901401</v>
      </c>
      <c r="C1198" s="19">
        <v>-11.017780794836071</v>
      </c>
      <c r="D1198" s="19">
        <v>-5.6120580597909253</v>
      </c>
      <c r="E1198" s="19">
        <v>-7.3134727045227663</v>
      </c>
      <c r="G1198" s="19">
        <v>-6.614680912113684</v>
      </c>
      <c r="H1198" s="19">
        <v>-12.731497641391826</v>
      </c>
      <c r="I1198" s="19">
        <v>-9.5696395047646234</v>
      </c>
      <c r="K1198" s="19">
        <v>-6.3844271885969732</v>
      </c>
      <c r="L1198" s="19">
        <v>-7.0936570367560563</v>
      </c>
    </row>
    <row r="1199" spans="1:12" hidden="1" outlineLevel="1" x14ac:dyDescent="0.25">
      <c r="A1199" s="12" t="s">
        <v>18</v>
      </c>
      <c r="B1199" s="19">
        <v>-7.8299914253286147</v>
      </c>
      <c r="C1199" s="19">
        <v>-11.96160396346184</v>
      </c>
      <c r="D1199" s="19">
        <v>-6.2778813502896327</v>
      </c>
      <c r="E1199" s="19">
        <v>-7.5566927694751769</v>
      </c>
      <c r="G1199" s="19">
        <v>-6.904990970006935</v>
      </c>
      <c r="H1199" s="19">
        <v>-13.250092250002496</v>
      </c>
      <c r="I1199" s="19">
        <v>-10.227893823815975</v>
      </c>
      <c r="K1199" s="19">
        <v>-6.3716625890862701</v>
      </c>
      <c r="L1199" s="19">
        <v>-7.8203925170203945</v>
      </c>
    </row>
    <row r="1200" spans="1:12" hidden="1" outlineLevel="1" x14ac:dyDescent="0.25">
      <c r="A1200" s="12" t="s">
        <v>19</v>
      </c>
      <c r="B1200" s="19">
        <v>-8.3153360112874282</v>
      </c>
      <c r="C1200" s="19">
        <v>-12.436909738349584</v>
      </c>
      <c r="D1200" s="19">
        <v>-7.4247619681736552</v>
      </c>
      <c r="E1200" s="19">
        <v>-7.0871233955208339</v>
      </c>
      <c r="G1200" s="19">
        <v>-6.4053876145627697</v>
      </c>
      <c r="H1200" s="19">
        <v>-13.757716588046392</v>
      </c>
      <c r="I1200" s="19">
        <v>-11.544402461918693</v>
      </c>
      <c r="K1200" s="19">
        <v>-6.1163705988724644</v>
      </c>
      <c r="L1200" s="19">
        <v>-8.6010342004911422</v>
      </c>
    </row>
    <row r="1201" spans="1:12" hidden="1" outlineLevel="1" x14ac:dyDescent="0.25">
      <c r="A1201" s="12" t="s">
        <v>20</v>
      </c>
      <c r="B1201" s="19">
        <v>-8.82013075089057</v>
      </c>
      <c r="C1201" s="19">
        <v>-12.851239177295838</v>
      </c>
      <c r="D1201" s="19">
        <v>-8.1338637725547613</v>
      </c>
      <c r="E1201" s="19">
        <v>-7.0196403717190066</v>
      </c>
      <c r="G1201" s="19">
        <v>-6.150522389319292</v>
      </c>
      <c r="H1201" s="19">
        <v>-13.969143620787676</v>
      </c>
      <c r="I1201" s="19">
        <v>-12.554359449632855</v>
      </c>
      <c r="K1201" s="19">
        <v>-6.3567705563237809</v>
      </c>
      <c r="L1201" s="19">
        <v>-9.5334118633577702</v>
      </c>
    </row>
    <row r="1202" spans="1:12" collapsed="1" x14ac:dyDescent="0.25">
      <c r="A1202" s="12">
        <v>2005</v>
      </c>
      <c r="B1202" s="19">
        <v>-9.2883576203290517</v>
      </c>
      <c r="C1202" s="19">
        <v>-13.349530172567782</v>
      </c>
      <c r="D1202" s="19">
        <v>-8.8804181370264246</v>
      </c>
      <c r="E1202" s="19">
        <v>-7.0885292918500085</v>
      </c>
      <c r="F1202" s="19">
        <v>-7.3</v>
      </c>
      <c r="G1202" s="19">
        <v>-6.1522102384930974</v>
      </c>
      <c r="H1202" s="19">
        <v>-14.317200386951356</v>
      </c>
      <c r="I1202" s="19">
        <v>-12.915567595827099</v>
      </c>
      <c r="J1202" s="19">
        <v>-7.3</v>
      </c>
      <c r="K1202" s="19">
        <v>-6.8056589724497627</v>
      </c>
      <c r="L1202" s="19">
        <v>-11.559885798710255</v>
      </c>
    </row>
    <row r="1203" spans="1:12" hidden="1" outlineLevel="1" x14ac:dyDescent="0.25">
      <c r="A1203" s="12">
        <v>2006</v>
      </c>
      <c r="B1203" s="8">
        <v>-9.8000000000000007</v>
      </c>
      <c r="C1203" s="19">
        <v>-14</v>
      </c>
      <c r="D1203" s="19">
        <v>-10</v>
      </c>
      <c r="E1203" s="19">
        <v>-7.1</v>
      </c>
      <c r="F1203" s="19">
        <v>-7.8</v>
      </c>
      <c r="G1203" s="19">
        <v>-6.5</v>
      </c>
      <c r="H1203" s="19">
        <v>-14.8</v>
      </c>
      <c r="I1203" s="19">
        <v>-13.6</v>
      </c>
      <c r="J1203" s="19">
        <v>-8</v>
      </c>
      <c r="K1203" s="8">
        <v>-7.4</v>
      </c>
      <c r="L1203" s="8">
        <v>-12.5</v>
      </c>
    </row>
    <row r="1204" spans="1:12" hidden="1" outlineLevel="1" x14ac:dyDescent="0.25">
      <c r="A1204" s="12">
        <v>2007</v>
      </c>
      <c r="B1204" s="8">
        <v>-10.199999999999999</v>
      </c>
      <c r="C1204" s="8">
        <v>-14.6</v>
      </c>
      <c r="D1204" s="8">
        <v>-11.8</v>
      </c>
      <c r="E1204" s="8">
        <v>-7.7</v>
      </c>
      <c r="F1204" s="19">
        <v>-8.6</v>
      </c>
      <c r="G1204" s="19">
        <v>-6.2</v>
      </c>
      <c r="H1204" s="19">
        <v>-15.2</v>
      </c>
      <c r="I1204" s="19">
        <v>-14.7</v>
      </c>
      <c r="J1204" s="19">
        <v>-8.6</v>
      </c>
      <c r="K1204" s="8">
        <v>-7.9</v>
      </c>
      <c r="L1204" s="8">
        <v>-13.5</v>
      </c>
    </row>
    <row r="1205" spans="1:12" hidden="1" outlineLevel="1" x14ac:dyDescent="0.25">
      <c r="A1205" s="12">
        <v>2008</v>
      </c>
      <c r="B1205" s="8">
        <v>-10.6</v>
      </c>
      <c r="C1205" s="8">
        <v>-15.1</v>
      </c>
      <c r="D1205" s="8">
        <v>-12.7</v>
      </c>
      <c r="E1205" s="19">
        <v>-8</v>
      </c>
      <c r="F1205" s="19">
        <v>-10</v>
      </c>
      <c r="G1205" s="19">
        <v>-5.7</v>
      </c>
      <c r="H1205" s="19">
        <v>-15.5</v>
      </c>
      <c r="I1205" s="19">
        <v>-15.6</v>
      </c>
      <c r="J1205" s="19">
        <v>-9.1</v>
      </c>
      <c r="K1205" s="8">
        <v>-8.6</v>
      </c>
      <c r="L1205" s="8">
        <v>-14.3</v>
      </c>
    </row>
    <row r="1206" spans="1:12" hidden="1" outlineLevel="1" x14ac:dyDescent="0.25">
      <c r="A1206" s="12">
        <v>2009</v>
      </c>
      <c r="B1206" s="19">
        <v>-11.1</v>
      </c>
      <c r="C1206" s="19">
        <v>-15.9</v>
      </c>
      <c r="D1206" s="19">
        <v>-13.5</v>
      </c>
      <c r="E1206" s="19">
        <v>-8.8000000000000007</v>
      </c>
      <c r="F1206" s="19">
        <v>-11.8</v>
      </c>
      <c r="G1206" s="19">
        <v>-5.7</v>
      </c>
      <c r="H1206" s="19">
        <v>-16.2</v>
      </c>
      <c r="I1206" s="19">
        <v>-16.7</v>
      </c>
      <c r="J1206" s="19">
        <v>-10.9</v>
      </c>
      <c r="K1206" s="19">
        <v>-9.1</v>
      </c>
    </row>
    <row r="1207" spans="1:12" collapsed="1" x14ac:dyDescent="0.25">
      <c r="A1207" s="12">
        <v>2010</v>
      </c>
      <c r="B1207" s="19">
        <v>-17.984999999999999</v>
      </c>
      <c r="C1207" s="19">
        <v>-21.466999999999999</v>
      </c>
      <c r="D1207" s="19">
        <v>-22.109000000000002</v>
      </c>
      <c r="E1207" s="19">
        <v>-16.152000000000001</v>
      </c>
      <c r="F1207" s="19">
        <v>-13.7</v>
      </c>
      <c r="G1207" s="19">
        <v>-14.000999999999999</v>
      </c>
      <c r="H1207" s="19">
        <v>-23.297999999999998</v>
      </c>
      <c r="I1207" s="19">
        <v>-22.952999999999999</v>
      </c>
      <c r="J1207" s="19">
        <v>-13.2</v>
      </c>
      <c r="K1207" s="19">
        <v>-18.042999999999999</v>
      </c>
    </row>
    <row r="1208" spans="1:12" hidden="1" outlineLevel="1" x14ac:dyDescent="0.25">
      <c r="A1208" s="12">
        <v>2011</v>
      </c>
      <c r="B1208" s="19">
        <v>-19.283000000000001</v>
      </c>
      <c r="C1208" s="19">
        <v>-22.523</v>
      </c>
      <c r="D1208" s="19">
        <v>-23.864999999999998</v>
      </c>
      <c r="E1208" s="19">
        <v>-18.064</v>
      </c>
      <c r="F1208" s="19">
        <v>-15.4</v>
      </c>
      <c r="G1208" s="19">
        <v>-14.568</v>
      </c>
      <c r="H1208" s="19">
        <v>-24.832000000000001</v>
      </c>
      <c r="I1208" s="19">
        <v>-25.004000000000001</v>
      </c>
      <c r="J1208" s="19">
        <v>-15.1</v>
      </c>
      <c r="K1208" s="19">
        <v>-19.103000000000002</v>
      </c>
      <c r="L1208" s="19"/>
    </row>
    <row r="1209" spans="1:12" hidden="1" outlineLevel="1" x14ac:dyDescent="0.25">
      <c r="A1209" s="12">
        <v>2012</v>
      </c>
      <c r="B1209" s="19">
        <v>-18</v>
      </c>
      <c r="C1209" s="19">
        <v>-20.6</v>
      </c>
      <c r="D1209" s="19">
        <v>-25.3</v>
      </c>
      <c r="E1209" s="19">
        <v>-11.8</v>
      </c>
      <c r="F1209" s="19">
        <v>-16.7</v>
      </c>
      <c r="G1209" s="19">
        <v>-11.1</v>
      </c>
      <c r="H1209" s="19">
        <v>-22</v>
      </c>
      <c r="I1209" s="19">
        <v>-25.5</v>
      </c>
      <c r="J1209" s="19">
        <v>-16.600000000000001</v>
      </c>
      <c r="K1209" s="19">
        <v>-16.5</v>
      </c>
    </row>
    <row r="1210" spans="1:12" hidden="1" outlineLevel="1" x14ac:dyDescent="0.25">
      <c r="A1210" s="12">
        <v>2013</v>
      </c>
      <c r="B1210" s="19">
        <v>-19</v>
      </c>
      <c r="C1210" s="19">
        <v>-20.6</v>
      </c>
      <c r="D1210" s="19">
        <v>-26.8</v>
      </c>
      <c r="E1210" s="19">
        <v>-12.5</v>
      </c>
      <c r="F1210" s="19">
        <v>-18.600000000000001</v>
      </c>
      <c r="G1210" s="19">
        <v>-12.4</v>
      </c>
      <c r="H1210" s="19">
        <v>-23.6</v>
      </c>
      <c r="I1210" s="19">
        <v>-27.5</v>
      </c>
      <c r="J1210" s="19">
        <v>-18.600000000000001</v>
      </c>
      <c r="K1210" s="19">
        <v>-18</v>
      </c>
    </row>
    <row r="1211" spans="1:12" hidden="1" outlineLevel="1" x14ac:dyDescent="0.25">
      <c r="A1211" s="12">
        <v>2014</v>
      </c>
      <c r="B1211" s="8">
        <v>-19.600000000000001</v>
      </c>
      <c r="C1211" s="8">
        <v>-20.9</v>
      </c>
      <c r="D1211" s="8">
        <v>-27.6</v>
      </c>
      <c r="E1211" s="8">
        <v>-12.7</v>
      </c>
      <c r="F1211" s="8">
        <v>-19.5</v>
      </c>
      <c r="G1211" s="8">
        <v>-12.5</v>
      </c>
      <c r="H1211" s="8">
        <v>-24.5</v>
      </c>
      <c r="I1211" s="19">
        <v>-29</v>
      </c>
      <c r="J1211" s="8">
        <v>-19.3</v>
      </c>
      <c r="K1211" s="8">
        <v>-18.899999999999999</v>
      </c>
    </row>
    <row r="1212" spans="1:12" collapsed="1" x14ac:dyDescent="0.25">
      <c r="A1212" s="12">
        <v>2015</v>
      </c>
      <c r="B1212" s="19">
        <v>-20.27</v>
      </c>
      <c r="C1212" s="19">
        <v>-21.19</v>
      </c>
      <c r="D1212" s="19">
        <v>-28.54</v>
      </c>
      <c r="E1212" s="19">
        <v>-12.92</v>
      </c>
      <c r="F1212" s="19">
        <v>-20.55</v>
      </c>
      <c r="G1212" s="19">
        <v>-13.14</v>
      </c>
      <c r="H1212" s="19">
        <v>-25.13</v>
      </c>
      <c r="I1212" s="19">
        <v>-30.38</v>
      </c>
      <c r="J1212" s="19">
        <v>-20.03</v>
      </c>
      <c r="K1212" s="19">
        <v>-19.66</v>
      </c>
    </row>
    <row r="1213" spans="1:12" x14ac:dyDescent="0.25">
      <c r="A1213" s="12">
        <v>2016</v>
      </c>
      <c r="B1213" s="19">
        <v>-21.03</v>
      </c>
      <c r="C1213" s="19">
        <v>-20.83</v>
      </c>
      <c r="D1213" s="19">
        <v>-29.12</v>
      </c>
      <c r="E1213" s="19">
        <v>-13.38</v>
      </c>
      <c r="F1213" s="19">
        <v>-21.64</v>
      </c>
      <c r="G1213" s="19">
        <v>-14.37</v>
      </c>
      <c r="H1213" s="19">
        <v>-26.25</v>
      </c>
      <c r="I1213" s="19">
        <v>-31.76</v>
      </c>
      <c r="J1213" s="19">
        <v>-20.96</v>
      </c>
      <c r="K1213" s="19">
        <v>-20.9</v>
      </c>
      <c r="L1213" s="19"/>
    </row>
    <row r="1214" spans="1:12" x14ac:dyDescent="0.25">
      <c r="A1214" s="12">
        <v>2017</v>
      </c>
      <c r="B1214" s="8">
        <v>-21.7</v>
      </c>
      <c r="C1214" s="8">
        <v>-21.3</v>
      </c>
      <c r="D1214" s="8">
        <v>-30.2</v>
      </c>
      <c r="E1214" s="8">
        <v>-13.9</v>
      </c>
      <c r="F1214" s="8">
        <v>-22.4</v>
      </c>
      <c r="G1214" s="8">
        <v>-13.6</v>
      </c>
      <c r="H1214" s="8">
        <v>-26.5</v>
      </c>
      <c r="I1214" s="8">
        <v>-31.8</v>
      </c>
      <c r="J1214" s="8">
        <v>-20.6</v>
      </c>
      <c r="K1214" s="19">
        <v>-22</v>
      </c>
    </row>
    <row r="1215" spans="1:12" x14ac:dyDescent="0.25">
      <c r="A1215" s="12">
        <v>2018</v>
      </c>
      <c r="B1215" s="8">
        <v>-22.3</v>
      </c>
      <c r="C1215" s="8">
        <v>-21.9</v>
      </c>
      <c r="D1215" s="8">
        <v>-30.8</v>
      </c>
      <c r="E1215" s="8">
        <v>-14.6</v>
      </c>
      <c r="F1215" s="8">
        <v>-22.8</v>
      </c>
      <c r="G1215" s="8">
        <v>-13.1</v>
      </c>
      <c r="H1215" s="8">
        <v>-26.8</v>
      </c>
      <c r="I1215" s="8">
        <v>-32.6</v>
      </c>
      <c r="J1215" s="8">
        <v>-20.399999999999999</v>
      </c>
      <c r="K1215" s="8">
        <v>-23.1</v>
      </c>
    </row>
    <row r="1216" spans="1:12" x14ac:dyDescent="0.25">
      <c r="A1216" s="12">
        <v>2019</v>
      </c>
      <c r="B1216" s="8">
        <v>-22.8</v>
      </c>
      <c r="C1216" s="8">
        <v>-22.5</v>
      </c>
      <c r="D1216" s="8">
        <v>-31.3</v>
      </c>
      <c r="E1216" s="8">
        <v>-14.4</v>
      </c>
      <c r="F1216" s="8">
        <v>-23.3</v>
      </c>
      <c r="G1216" s="8">
        <v>-12.5</v>
      </c>
      <c r="H1216" s="8">
        <v>-27.2</v>
      </c>
      <c r="I1216" s="8">
        <v>-33.1</v>
      </c>
      <c r="J1216" s="8">
        <v>-20.7</v>
      </c>
      <c r="K1216" s="8">
        <v>-24.2</v>
      </c>
    </row>
    <row r="1217" spans="1:11" x14ac:dyDescent="0.25">
      <c r="A1217" s="12">
        <v>2020</v>
      </c>
      <c r="B1217" s="8">
        <v>-23.3</v>
      </c>
      <c r="C1217" s="8">
        <v>-24.1</v>
      </c>
      <c r="D1217" s="8">
        <v>-32.4</v>
      </c>
      <c r="E1217" s="8">
        <v>-15.5</v>
      </c>
      <c r="F1217" s="8">
        <v>-24.4</v>
      </c>
      <c r="G1217" s="8">
        <v>-11.5</v>
      </c>
      <c r="H1217" s="8">
        <v>-27.8</v>
      </c>
      <c r="I1217" s="19">
        <v>-35</v>
      </c>
      <c r="J1217" s="8">
        <v>-20.9</v>
      </c>
      <c r="K1217" s="8">
        <v>-25.3</v>
      </c>
    </row>
    <row r="1218" spans="1:11" x14ac:dyDescent="0.25">
      <c r="A1218" s="12">
        <v>2021</v>
      </c>
      <c r="B1218" s="19">
        <v>-24.04</v>
      </c>
      <c r="C1218" s="19">
        <v>-25.23</v>
      </c>
      <c r="D1218" s="19">
        <v>-33.71</v>
      </c>
      <c r="E1218" s="19">
        <v>-16.510000000000002</v>
      </c>
      <c r="F1218" s="19">
        <v>-25.11</v>
      </c>
      <c r="G1218" s="19">
        <v>-10.93</v>
      </c>
      <c r="H1218" s="19">
        <v>-28.47</v>
      </c>
      <c r="I1218" s="19">
        <v>-35.86</v>
      </c>
      <c r="J1218" s="19">
        <v>-21.66</v>
      </c>
      <c r="K1218" s="19">
        <v>-26.88</v>
      </c>
    </row>
    <row r="1219" spans="1:11" x14ac:dyDescent="0.25">
      <c r="A1219" s="12">
        <v>2022</v>
      </c>
      <c r="B1219" s="19">
        <v>-23.750380132907821</v>
      </c>
      <c r="C1219" s="19">
        <v>-24.770419120878032</v>
      </c>
      <c r="D1219" s="19">
        <v>-33.933254572723698</v>
      </c>
      <c r="E1219" s="19">
        <v>-16.29497336325197</v>
      </c>
      <c r="F1219" s="19">
        <v>-25.048951048951054</v>
      </c>
      <c r="G1219" s="19">
        <v>-9.8775654012155343</v>
      </c>
      <c r="H1219" s="19">
        <v>-28.754845218499455</v>
      </c>
      <c r="I1219" s="19">
        <v>-36.113734893070792</v>
      </c>
      <c r="J1219" s="19">
        <v>-22.25473321858864</v>
      </c>
      <c r="K1219" s="19">
        <v>-26.295774332818837</v>
      </c>
    </row>
    <row r="1220" spans="1:11" x14ac:dyDescent="0.25">
      <c r="A1220" s="12"/>
    </row>
    <row r="1221" spans="1:11" x14ac:dyDescent="0.25">
      <c r="A1221" s="12"/>
    </row>
    <row r="1222" spans="1:11" x14ac:dyDescent="0.25">
      <c r="A1222" s="12"/>
    </row>
    <row r="1223" spans="1:11" x14ac:dyDescent="0.25">
      <c r="F1223" s="8" t="s">
        <v>79</v>
      </c>
    </row>
    <row r="1229" spans="1:11" ht="9.75" customHeight="1" x14ac:dyDescent="0.25"/>
    <row r="1233" spans="3:21" s="2" customFormat="1" ht="5.25" customHeight="1" x14ac:dyDescent="0.2"/>
    <row r="1234" spans="3:21" hidden="1" outlineLevel="1" x14ac:dyDescent="0.25">
      <c r="U1234" s="8"/>
    </row>
    <row r="1235" spans="3:21" hidden="1" outlineLevel="1" x14ac:dyDescent="0.25">
      <c r="U1235" s="8"/>
    </row>
    <row r="1236" spans="3:21" hidden="1" outlineLevel="1" x14ac:dyDescent="0.25">
      <c r="U1236" s="8"/>
    </row>
    <row r="1237" spans="3:21" hidden="1" outlineLevel="1" x14ac:dyDescent="0.25">
      <c r="U1237" s="8"/>
    </row>
    <row r="1238" spans="3:21" hidden="1" outlineLevel="1" x14ac:dyDescent="0.25">
      <c r="U1238" s="8"/>
    </row>
    <row r="1239" spans="3:21" hidden="1" outlineLevel="1" x14ac:dyDescent="0.25">
      <c r="U1239" s="8"/>
    </row>
    <row r="1240" spans="3:21" hidden="1" outlineLevel="1" x14ac:dyDescent="0.25">
      <c r="C1240" s="26"/>
      <c r="D1240" s="26"/>
      <c r="E1240" s="26"/>
      <c r="F1240" s="26"/>
      <c r="G1240" s="26"/>
      <c r="H1240" s="26"/>
      <c r="I1240" s="26"/>
      <c r="J1240" s="26"/>
      <c r="U1240" s="8"/>
    </row>
    <row r="1241" spans="3:21" hidden="1" outlineLevel="1" x14ac:dyDescent="0.25">
      <c r="C1241" s="26"/>
      <c r="D1241" s="26"/>
      <c r="E1241" s="26"/>
      <c r="F1241" s="26"/>
      <c r="G1241" s="26"/>
      <c r="H1241" s="26"/>
      <c r="I1241" s="26"/>
      <c r="J1241" s="26"/>
      <c r="U1241" s="8"/>
    </row>
    <row r="1242" spans="3:21" hidden="1" outlineLevel="1" x14ac:dyDescent="0.25">
      <c r="C1242" s="26"/>
      <c r="D1242" s="26"/>
      <c r="E1242" s="26"/>
      <c r="F1242" s="26"/>
      <c r="G1242" s="26"/>
      <c r="H1242" s="26"/>
      <c r="I1242" s="26"/>
      <c r="J1242" s="26"/>
      <c r="U1242" s="8"/>
    </row>
    <row r="1243" spans="3:21" hidden="1" outlineLevel="1" x14ac:dyDescent="0.25">
      <c r="C1243" s="26"/>
      <c r="D1243" s="26"/>
      <c r="E1243" s="26"/>
      <c r="F1243" s="26"/>
      <c r="G1243" s="26"/>
      <c r="H1243" s="26"/>
      <c r="I1243" s="26"/>
      <c r="J1243" s="26"/>
      <c r="U1243" s="8"/>
    </row>
    <row r="1244" spans="3:21" hidden="1" outlineLevel="1" x14ac:dyDescent="0.25">
      <c r="C1244" s="26"/>
      <c r="D1244" s="26"/>
      <c r="E1244" s="26"/>
      <c r="F1244" s="26"/>
      <c r="G1244" s="26"/>
      <c r="H1244" s="26"/>
      <c r="I1244" s="26"/>
      <c r="J1244" s="26"/>
      <c r="U1244" s="8"/>
    </row>
    <row r="1245" spans="3:21" hidden="1" outlineLevel="1" x14ac:dyDescent="0.25">
      <c r="C1245" s="26"/>
      <c r="D1245" s="26"/>
      <c r="E1245" s="26"/>
      <c r="F1245" s="26"/>
      <c r="G1245" s="26"/>
      <c r="H1245" s="26"/>
      <c r="I1245" s="26"/>
      <c r="J1245" s="26"/>
      <c r="U1245" s="8"/>
    </row>
    <row r="1246" spans="3:21" hidden="1" outlineLevel="1" x14ac:dyDescent="0.25">
      <c r="C1246" s="26"/>
      <c r="D1246" s="26"/>
      <c r="E1246" s="26"/>
      <c r="F1246" s="26"/>
      <c r="G1246" s="26"/>
      <c r="H1246" s="26"/>
      <c r="I1246" s="26"/>
      <c r="J1246" s="26"/>
      <c r="U1246" s="8"/>
    </row>
    <row r="1247" spans="3:21" hidden="1" outlineLevel="1" x14ac:dyDescent="0.25">
      <c r="U1247" s="8"/>
    </row>
    <row r="1248" spans="3:21" hidden="1" outlineLevel="1" x14ac:dyDescent="0.25">
      <c r="U1248" s="8"/>
    </row>
    <row r="1249" spans="21:21" hidden="1" outlineLevel="1" x14ac:dyDescent="0.25">
      <c r="U1249" s="8"/>
    </row>
    <row r="1250" spans="21:21" hidden="1" outlineLevel="1" x14ac:dyDescent="0.25">
      <c r="U1250" s="8"/>
    </row>
    <row r="1251" spans="21:21" hidden="1" outlineLevel="1" x14ac:dyDescent="0.25">
      <c r="U1251" s="8"/>
    </row>
    <row r="1252" spans="21:21" hidden="1" outlineLevel="1" x14ac:dyDescent="0.25">
      <c r="U1252" s="8"/>
    </row>
    <row r="1253" spans="21:21" hidden="1" outlineLevel="1" x14ac:dyDescent="0.25">
      <c r="U1253" s="8"/>
    </row>
    <row r="1254" spans="21:21" hidden="1" outlineLevel="1" x14ac:dyDescent="0.25">
      <c r="U1254" s="8"/>
    </row>
    <row r="1255" spans="21:21" hidden="1" outlineLevel="1" x14ac:dyDescent="0.25">
      <c r="U1255" s="8"/>
    </row>
    <row r="1256" spans="21:21" hidden="1" outlineLevel="1" x14ac:dyDescent="0.25">
      <c r="U1256" s="8"/>
    </row>
    <row r="1257" spans="21:21" hidden="1" outlineLevel="1" x14ac:dyDescent="0.25">
      <c r="U1257" s="8"/>
    </row>
    <row r="1258" spans="21:21" hidden="1" outlineLevel="1" x14ac:dyDescent="0.25">
      <c r="U1258" s="8"/>
    </row>
    <row r="1259" spans="21:21" hidden="1" outlineLevel="1" x14ac:dyDescent="0.25">
      <c r="U1259" s="8"/>
    </row>
    <row r="1260" spans="21:21" hidden="1" outlineLevel="1" x14ac:dyDescent="0.25">
      <c r="U1260" s="8"/>
    </row>
    <row r="1261" spans="21:21" hidden="1" outlineLevel="1" x14ac:dyDescent="0.25">
      <c r="U1261" s="8"/>
    </row>
    <row r="1262" spans="21:21" hidden="1" outlineLevel="1" x14ac:dyDescent="0.25">
      <c r="U1262" s="8"/>
    </row>
    <row r="1263" spans="21:21" hidden="1" outlineLevel="1" x14ac:dyDescent="0.25">
      <c r="U1263" s="8"/>
    </row>
    <row r="1264" spans="21:21" hidden="1" outlineLevel="1" x14ac:dyDescent="0.25">
      <c r="U1264" s="8"/>
    </row>
    <row r="1265" spans="3:21" s="2" customFormat="1" ht="5.25" hidden="1" customHeight="1" outlineLevel="1" x14ac:dyDescent="0.2"/>
    <row r="1266" spans="3:21" hidden="1" outlineLevel="1" x14ac:dyDescent="0.25">
      <c r="U1266" s="8"/>
    </row>
    <row r="1267" spans="3:21" hidden="1" outlineLevel="1" x14ac:dyDescent="0.25">
      <c r="U1267" s="8"/>
    </row>
    <row r="1268" spans="3:21" hidden="1" outlineLevel="1" x14ac:dyDescent="0.25">
      <c r="U1268" s="8"/>
    </row>
    <row r="1269" spans="3:21" hidden="1" outlineLevel="1" x14ac:dyDescent="0.25">
      <c r="U1269" s="8"/>
    </row>
    <row r="1270" spans="3:21" hidden="1" outlineLevel="1" x14ac:dyDescent="0.25">
      <c r="U1270" s="8"/>
    </row>
    <row r="1271" spans="3:21" hidden="1" outlineLevel="1" x14ac:dyDescent="0.25">
      <c r="U1271" s="8"/>
    </row>
    <row r="1272" spans="3:21" hidden="1" outlineLevel="1" x14ac:dyDescent="0.25">
      <c r="U1272" s="8"/>
    </row>
    <row r="1273" spans="3:21" hidden="1" outlineLevel="1" x14ac:dyDescent="0.25">
      <c r="U1273" s="8"/>
    </row>
    <row r="1274" spans="3:21" hidden="1" outlineLevel="1" x14ac:dyDescent="0.25">
      <c r="U1274" s="8"/>
    </row>
    <row r="1275" spans="3:21" hidden="1" outlineLevel="1" x14ac:dyDescent="0.25">
      <c r="U1275" s="8"/>
    </row>
    <row r="1276" spans="3:21" hidden="1" outlineLevel="1" x14ac:dyDescent="0.25">
      <c r="U1276" s="8"/>
    </row>
    <row r="1277" spans="3:21" hidden="1" outlineLevel="1" x14ac:dyDescent="0.25">
      <c r="U1277" s="8"/>
    </row>
    <row r="1278" spans="3:21" hidden="1" outlineLevel="1" x14ac:dyDescent="0.25">
      <c r="C1278" s="19"/>
      <c r="D1278" s="19"/>
      <c r="E1278" s="19"/>
      <c r="F1278" s="19"/>
      <c r="G1278" s="19"/>
      <c r="H1278" s="19"/>
      <c r="I1278" s="19"/>
      <c r="J1278" s="19"/>
      <c r="U1278" s="8"/>
    </row>
    <row r="1279" spans="3:21" hidden="1" outlineLevel="1" x14ac:dyDescent="0.25">
      <c r="C1279" s="19"/>
      <c r="D1279" s="19"/>
      <c r="E1279" s="19"/>
      <c r="F1279" s="19"/>
      <c r="G1279" s="19"/>
      <c r="H1279" s="19"/>
      <c r="I1279" s="19"/>
      <c r="J1279" s="19"/>
      <c r="U1279" s="8"/>
    </row>
    <row r="1280" spans="3:21" hidden="1" outlineLevel="1" x14ac:dyDescent="0.25">
      <c r="C1280" s="19"/>
      <c r="D1280" s="19"/>
      <c r="E1280" s="19"/>
      <c r="F1280" s="19"/>
      <c r="G1280" s="19"/>
      <c r="H1280" s="19"/>
      <c r="I1280" s="19"/>
      <c r="J1280" s="19"/>
      <c r="U1280" s="8"/>
    </row>
    <row r="1281" spans="3:21" hidden="1" outlineLevel="1" x14ac:dyDescent="0.25">
      <c r="C1281" s="19"/>
      <c r="D1281" s="19"/>
      <c r="E1281" s="19"/>
      <c r="F1281" s="19"/>
      <c r="G1281" s="19"/>
      <c r="H1281" s="19"/>
      <c r="I1281" s="19"/>
      <c r="J1281" s="19"/>
      <c r="U1281" s="8"/>
    </row>
    <row r="1282" spans="3:21" hidden="1" outlineLevel="1" x14ac:dyDescent="0.25">
      <c r="C1282" s="19"/>
      <c r="D1282" s="19"/>
      <c r="E1282" s="19"/>
      <c r="F1282" s="19"/>
      <c r="G1282" s="19"/>
      <c r="H1282" s="19"/>
      <c r="I1282" s="19"/>
      <c r="J1282" s="19"/>
      <c r="U1282" s="8"/>
    </row>
    <row r="1283" spans="3:21" hidden="1" outlineLevel="1" x14ac:dyDescent="0.25">
      <c r="C1283" s="19"/>
      <c r="D1283" s="19"/>
      <c r="E1283" s="19"/>
      <c r="F1283" s="19"/>
      <c r="G1283" s="19"/>
      <c r="H1283" s="19"/>
      <c r="I1283" s="19"/>
      <c r="J1283" s="19"/>
      <c r="U1283" s="8"/>
    </row>
    <row r="1284" spans="3:21" hidden="1" outlineLevel="1" x14ac:dyDescent="0.25">
      <c r="C1284" s="19"/>
      <c r="D1284" s="19"/>
      <c r="E1284" s="19"/>
      <c r="F1284" s="19"/>
      <c r="G1284" s="19"/>
      <c r="H1284" s="19"/>
      <c r="I1284" s="19"/>
      <c r="J1284" s="19"/>
      <c r="U1284" s="8"/>
    </row>
    <row r="1285" spans="3:21" hidden="1" outlineLevel="1" x14ac:dyDescent="0.25">
      <c r="U1285" s="8"/>
    </row>
    <row r="1286" spans="3:21" hidden="1" outlineLevel="1" x14ac:dyDescent="0.25">
      <c r="U1286" s="8"/>
    </row>
    <row r="1287" spans="3:21" hidden="1" outlineLevel="1" x14ac:dyDescent="0.25">
      <c r="U1287" s="8"/>
    </row>
    <row r="1288" spans="3:21" hidden="1" outlineLevel="1" x14ac:dyDescent="0.25">
      <c r="U1288" s="8"/>
    </row>
    <row r="1289" spans="3:21" hidden="1" outlineLevel="1" x14ac:dyDescent="0.25">
      <c r="U1289" s="8"/>
    </row>
    <row r="1290" spans="3:21" hidden="1" outlineLevel="1" x14ac:dyDescent="0.25">
      <c r="U1290" s="8"/>
    </row>
    <row r="1291" spans="3:21" hidden="1" outlineLevel="1" x14ac:dyDescent="0.25">
      <c r="U1291" s="8"/>
    </row>
    <row r="1292" spans="3:21" hidden="1" outlineLevel="1" x14ac:dyDescent="0.25">
      <c r="U1292" s="8"/>
    </row>
    <row r="1293" spans="3:21" hidden="1" outlineLevel="1" x14ac:dyDescent="0.25">
      <c r="U1293" s="8"/>
    </row>
    <row r="1294" spans="3:21" hidden="1" outlineLevel="1" x14ac:dyDescent="0.25">
      <c r="U1294" s="8"/>
    </row>
    <row r="1295" spans="3:21" hidden="1" outlineLevel="1" x14ac:dyDescent="0.25">
      <c r="U1295" s="8"/>
    </row>
    <row r="1296" spans="3:21" hidden="1" outlineLevel="1" x14ac:dyDescent="0.25">
      <c r="U1296" s="8"/>
    </row>
    <row r="1297" spans="3:21" hidden="1" outlineLevel="1" x14ac:dyDescent="0.25">
      <c r="U1297" s="8"/>
    </row>
    <row r="1298" spans="3:21" s="2" customFormat="1" ht="5.25" hidden="1" customHeight="1" outlineLevel="1" x14ac:dyDescent="0.2"/>
    <row r="1299" spans="3:21" hidden="1" outlineLevel="1" x14ac:dyDescent="0.25">
      <c r="U1299" s="8"/>
    </row>
    <row r="1300" spans="3:21" hidden="1" outlineLevel="1" x14ac:dyDescent="0.25">
      <c r="U1300" s="8"/>
    </row>
    <row r="1301" spans="3:21" hidden="1" outlineLevel="1" x14ac:dyDescent="0.25">
      <c r="U1301" s="8"/>
    </row>
    <row r="1302" spans="3:21" hidden="1" outlineLevel="1" x14ac:dyDescent="0.25">
      <c r="U1302" s="8"/>
    </row>
    <row r="1303" spans="3:21" hidden="1" outlineLevel="1" x14ac:dyDescent="0.25">
      <c r="U1303" s="8"/>
    </row>
    <row r="1304" spans="3:21" hidden="1" outlineLevel="1" x14ac:dyDescent="0.25">
      <c r="U1304" s="8"/>
    </row>
    <row r="1305" spans="3:21" hidden="1" outlineLevel="1" x14ac:dyDescent="0.25">
      <c r="U1305" s="8"/>
    </row>
    <row r="1306" spans="3:21" hidden="1" outlineLevel="1" x14ac:dyDescent="0.25">
      <c r="U1306" s="8"/>
    </row>
    <row r="1307" spans="3:21" hidden="1" outlineLevel="1" x14ac:dyDescent="0.25">
      <c r="U1307" s="8"/>
    </row>
    <row r="1308" spans="3:21" hidden="1" outlineLevel="1" x14ac:dyDescent="0.25">
      <c r="U1308" s="8"/>
    </row>
    <row r="1309" spans="3:21" hidden="1" outlineLevel="1" x14ac:dyDescent="0.25">
      <c r="C1309" s="19"/>
      <c r="D1309" s="19"/>
      <c r="E1309" s="19"/>
      <c r="F1309" s="19"/>
      <c r="G1309" s="19"/>
      <c r="H1309" s="19"/>
      <c r="I1309" s="19"/>
      <c r="J1309" s="19"/>
      <c r="U1309" s="8"/>
    </row>
    <row r="1310" spans="3:21" hidden="1" outlineLevel="1" x14ac:dyDescent="0.25">
      <c r="C1310" s="19"/>
      <c r="D1310" s="19"/>
      <c r="E1310" s="19"/>
      <c r="F1310" s="19"/>
      <c r="G1310" s="19"/>
      <c r="H1310" s="19"/>
      <c r="I1310" s="19"/>
      <c r="J1310" s="19"/>
      <c r="U1310" s="8"/>
    </row>
    <row r="1311" spans="3:21" hidden="1" outlineLevel="1" x14ac:dyDescent="0.25">
      <c r="C1311" s="19"/>
      <c r="D1311" s="19"/>
      <c r="E1311" s="19"/>
      <c r="F1311" s="19"/>
      <c r="G1311" s="19"/>
      <c r="H1311" s="19"/>
      <c r="I1311" s="19"/>
      <c r="J1311" s="19"/>
      <c r="U1311" s="8"/>
    </row>
    <row r="1312" spans="3:21" hidden="1" outlineLevel="1" x14ac:dyDescent="0.25">
      <c r="C1312" s="19"/>
      <c r="D1312" s="19"/>
      <c r="E1312" s="19"/>
      <c r="F1312" s="19"/>
      <c r="G1312" s="19"/>
      <c r="H1312" s="19"/>
      <c r="I1312" s="19"/>
      <c r="J1312" s="19"/>
      <c r="U1312" s="8"/>
    </row>
    <row r="1313" spans="3:21" hidden="1" outlineLevel="1" x14ac:dyDescent="0.25">
      <c r="C1313" s="19"/>
      <c r="D1313" s="19"/>
      <c r="E1313" s="19"/>
      <c r="F1313" s="19"/>
      <c r="G1313" s="19"/>
      <c r="H1313" s="19"/>
      <c r="I1313" s="19"/>
      <c r="J1313" s="19"/>
      <c r="U1313" s="8"/>
    </row>
    <row r="1314" spans="3:21" hidden="1" outlineLevel="1" x14ac:dyDescent="0.25">
      <c r="C1314" s="19"/>
      <c r="D1314" s="19"/>
      <c r="E1314" s="19"/>
      <c r="F1314" s="19"/>
      <c r="G1314" s="19"/>
      <c r="H1314" s="19"/>
      <c r="I1314" s="19"/>
      <c r="J1314" s="19"/>
      <c r="U1314" s="8"/>
    </row>
    <row r="1315" spans="3:21" hidden="1" outlineLevel="1" x14ac:dyDescent="0.25">
      <c r="C1315" s="19"/>
      <c r="D1315" s="19"/>
      <c r="E1315" s="19"/>
      <c r="F1315" s="19"/>
      <c r="G1315" s="19"/>
      <c r="H1315" s="19"/>
      <c r="I1315" s="19"/>
      <c r="J1315" s="19"/>
      <c r="U1315" s="8"/>
    </row>
    <row r="1316" spans="3:21" hidden="1" outlineLevel="1" x14ac:dyDescent="0.25">
      <c r="U1316" s="8"/>
    </row>
    <row r="1317" spans="3:21" hidden="1" outlineLevel="1" x14ac:dyDescent="0.25">
      <c r="U1317" s="8"/>
    </row>
    <row r="1318" spans="3:21" hidden="1" outlineLevel="1" x14ac:dyDescent="0.25">
      <c r="U1318" s="8"/>
    </row>
    <row r="1319" spans="3:21" hidden="1" outlineLevel="1" x14ac:dyDescent="0.25">
      <c r="U1319" s="8"/>
    </row>
    <row r="1320" spans="3:21" hidden="1" outlineLevel="1" x14ac:dyDescent="0.25">
      <c r="U1320" s="8"/>
    </row>
    <row r="1321" spans="3:21" hidden="1" outlineLevel="1" x14ac:dyDescent="0.25">
      <c r="U1321" s="8"/>
    </row>
    <row r="1322" spans="3:21" hidden="1" outlineLevel="1" x14ac:dyDescent="0.25">
      <c r="U1322" s="8"/>
    </row>
    <row r="1323" spans="3:21" hidden="1" outlineLevel="1" x14ac:dyDescent="0.25">
      <c r="U1323" s="8"/>
    </row>
    <row r="1324" spans="3:21" hidden="1" outlineLevel="1" x14ac:dyDescent="0.25">
      <c r="U1324" s="8"/>
    </row>
    <row r="1325" spans="3:21" hidden="1" outlineLevel="1" x14ac:dyDescent="0.25">
      <c r="U1325" s="8"/>
    </row>
    <row r="1326" spans="3:21" hidden="1" outlineLevel="1" x14ac:dyDescent="0.25">
      <c r="U1326" s="8"/>
    </row>
    <row r="1327" spans="3:21" hidden="1" outlineLevel="1" x14ac:dyDescent="0.25">
      <c r="U1327" s="8"/>
    </row>
    <row r="1328" spans="3:21" hidden="1" outlineLevel="1" x14ac:dyDescent="0.25">
      <c r="U1328" s="8"/>
    </row>
    <row r="1329" spans="2:21" hidden="1" outlineLevel="1" x14ac:dyDescent="0.25">
      <c r="U1329" s="8"/>
    </row>
    <row r="1330" spans="2:21" s="2" customFormat="1" ht="5.25" hidden="1" customHeight="1" outlineLevel="1" x14ac:dyDescent="0.2"/>
    <row r="1331" spans="2:21" hidden="1" outlineLevel="1" x14ac:dyDescent="0.25">
      <c r="U1331" s="8"/>
    </row>
    <row r="1332" spans="2:21" hidden="1" outlineLevel="1" x14ac:dyDescent="0.25">
      <c r="U1332" s="8"/>
    </row>
    <row r="1333" spans="2:21" hidden="1" outlineLevel="1" x14ac:dyDescent="0.25">
      <c r="U1333" s="8"/>
    </row>
    <row r="1334" spans="2:21" hidden="1" outlineLevel="1" x14ac:dyDescent="0.25">
      <c r="U1334" s="8"/>
    </row>
    <row r="1335" spans="2:21" hidden="1" outlineLevel="1" x14ac:dyDescent="0.25">
      <c r="U1335" s="8"/>
    </row>
    <row r="1336" spans="2:21" hidden="1" outlineLevel="1" x14ac:dyDescent="0.25">
      <c r="U1336" s="8"/>
    </row>
    <row r="1337" spans="2:21" hidden="1" outlineLevel="1" x14ac:dyDescent="0.25">
      <c r="U1337" s="8"/>
    </row>
    <row r="1338" spans="2:21" hidden="1" outlineLevel="1" x14ac:dyDescent="0.25">
      <c r="U1338" s="8"/>
    </row>
    <row r="1339" spans="2:21" hidden="1" outlineLevel="1" x14ac:dyDescent="0.25">
      <c r="U1339" s="8"/>
    </row>
    <row r="1340" spans="2:21" hidden="1" outlineLevel="1" x14ac:dyDescent="0.25">
      <c r="U1340" s="8"/>
    </row>
    <row r="1341" spans="2:21" hidden="1" outlineLevel="1" x14ac:dyDescent="0.25">
      <c r="U1341" s="8"/>
    </row>
    <row r="1342" spans="2:21" hidden="1" outlineLevel="1" x14ac:dyDescent="0.25">
      <c r="B1342" s="47"/>
      <c r="C1342" s="47"/>
      <c r="D1342" s="47"/>
      <c r="E1342" s="47"/>
      <c r="F1342" s="47"/>
      <c r="G1342" s="47"/>
      <c r="H1342" s="47"/>
      <c r="I1342" s="47"/>
      <c r="J1342" s="47"/>
      <c r="U1342" s="8"/>
    </row>
    <row r="1343" spans="2:21" hidden="1" outlineLevel="1" x14ac:dyDescent="0.25">
      <c r="B1343" s="47"/>
      <c r="C1343" s="47"/>
      <c r="D1343" s="47"/>
      <c r="E1343" s="47"/>
      <c r="F1343" s="47"/>
      <c r="G1343" s="47"/>
      <c r="H1343" s="47"/>
      <c r="I1343" s="47"/>
      <c r="J1343" s="47"/>
      <c r="U1343" s="8"/>
    </row>
    <row r="1344" spans="2:21" hidden="1" outlineLevel="1" x14ac:dyDescent="0.25">
      <c r="B1344" s="47"/>
      <c r="C1344" s="47"/>
      <c r="D1344" s="47"/>
      <c r="E1344" s="47"/>
      <c r="F1344" s="47"/>
      <c r="G1344" s="47"/>
      <c r="H1344" s="47"/>
      <c r="I1344" s="47"/>
      <c r="J1344" s="47"/>
      <c r="U1344" s="8"/>
    </row>
    <row r="1345" spans="2:21" hidden="1" outlineLevel="1" x14ac:dyDescent="0.25">
      <c r="B1345" s="47"/>
      <c r="C1345" s="47"/>
      <c r="D1345" s="47"/>
      <c r="E1345" s="47"/>
      <c r="F1345" s="47"/>
      <c r="G1345" s="47"/>
      <c r="H1345" s="47"/>
      <c r="I1345" s="47"/>
      <c r="J1345" s="47"/>
      <c r="U1345" s="8"/>
    </row>
    <row r="1346" spans="2:21" hidden="1" outlineLevel="1" x14ac:dyDescent="0.25">
      <c r="B1346" s="47"/>
      <c r="C1346" s="47"/>
      <c r="D1346" s="47"/>
      <c r="E1346" s="47"/>
      <c r="F1346" s="47"/>
      <c r="G1346" s="47"/>
      <c r="H1346" s="47"/>
      <c r="I1346" s="47"/>
      <c r="J1346" s="47"/>
      <c r="U1346" s="8"/>
    </row>
    <row r="1347" spans="2:21" hidden="1" outlineLevel="1" x14ac:dyDescent="0.25">
      <c r="B1347" s="47"/>
      <c r="C1347" s="47"/>
      <c r="D1347" s="47"/>
      <c r="E1347" s="47"/>
      <c r="F1347" s="47"/>
      <c r="G1347" s="47"/>
      <c r="H1347" s="47"/>
      <c r="I1347" s="47"/>
      <c r="J1347" s="47"/>
      <c r="U1347" s="8"/>
    </row>
    <row r="1348" spans="2:21" hidden="1" outlineLevel="1" x14ac:dyDescent="0.25">
      <c r="B1348" s="47"/>
      <c r="C1348" s="47"/>
      <c r="D1348" s="47"/>
      <c r="E1348" s="47"/>
      <c r="F1348" s="47"/>
      <c r="G1348" s="47"/>
      <c r="H1348" s="47"/>
      <c r="I1348" s="47"/>
      <c r="J1348" s="47"/>
      <c r="U1348" s="8"/>
    </row>
    <row r="1349" spans="2:21" hidden="1" outlineLevel="1" x14ac:dyDescent="0.25">
      <c r="U1349" s="8"/>
    </row>
    <row r="1350" spans="2:21" hidden="1" outlineLevel="1" x14ac:dyDescent="0.25">
      <c r="U1350" s="8"/>
    </row>
    <row r="1351" spans="2:21" hidden="1" outlineLevel="1" x14ac:dyDescent="0.25">
      <c r="U1351" s="8"/>
    </row>
    <row r="1352" spans="2:21" hidden="1" outlineLevel="1" x14ac:dyDescent="0.25">
      <c r="U1352" s="8"/>
    </row>
    <row r="1353" spans="2:21" hidden="1" outlineLevel="1" x14ac:dyDescent="0.25">
      <c r="U1353" s="8"/>
    </row>
    <row r="1354" spans="2:21" hidden="1" outlineLevel="1" x14ac:dyDescent="0.25">
      <c r="U1354" s="8"/>
    </row>
    <row r="1355" spans="2:21" hidden="1" outlineLevel="1" x14ac:dyDescent="0.25">
      <c r="U1355" s="8"/>
    </row>
    <row r="1356" spans="2:21" hidden="1" outlineLevel="1" x14ac:dyDescent="0.25">
      <c r="U1356" s="8"/>
    </row>
    <row r="1357" spans="2:21" hidden="1" outlineLevel="1" x14ac:dyDescent="0.25">
      <c r="U1357" s="8"/>
    </row>
    <row r="1358" spans="2:21" hidden="1" outlineLevel="1" x14ac:dyDescent="0.25">
      <c r="U1358" s="8"/>
    </row>
    <row r="1359" spans="2:21" hidden="1" outlineLevel="1" x14ac:dyDescent="0.25">
      <c r="U1359" s="8"/>
    </row>
    <row r="1360" spans="2:21" hidden="1" outlineLevel="1" x14ac:dyDescent="0.25">
      <c r="U1360" s="8"/>
    </row>
    <row r="1361" spans="2:21" hidden="1" outlineLevel="1" x14ac:dyDescent="0.25">
      <c r="U1361" s="8"/>
    </row>
    <row r="1362" spans="2:21" hidden="1" outlineLevel="1" x14ac:dyDescent="0.25">
      <c r="U1362" s="8"/>
    </row>
    <row r="1363" spans="2:21" s="2" customFormat="1" ht="5.25" hidden="1" customHeight="1" outlineLevel="1" x14ac:dyDescent="0.2"/>
    <row r="1364" spans="2:21" hidden="1" outlineLevel="1" x14ac:dyDescent="0.25">
      <c r="U1364" s="8"/>
    </row>
    <row r="1365" spans="2:21" hidden="1" outlineLevel="1" x14ac:dyDescent="0.25">
      <c r="U1365" s="8"/>
    </row>
    <row r="1366" spans="2:21" hidden="1" outlineLevel="1" x14ac:dyDescent="0.25">
      <c r="U1366" s="8"/>
    </row>
    <row r="1367" spans="2:21" hidden="1" outlineLevel="1" x14ac:dyDescent="0.25">
      <c r="U1367" s="8"/>
    </row>
    <row r="1368" spans="2:21" hidden="1" outlineLevel="1" x14ac:dyDescent="0.25">
      <c r="U1368" s="8"/>
    </row>
    <row r="1369" spans="2:21" hidden="1" outlineLevel="1" x14ac:dyDescent="0.25">
      <c r="U1369" s="8"/>
    </row>
    <row r="1370" spans="2:21" hidden="1" outlineLevel="1" x14ac:dyDescent="0.25">
      <c r="U1370" s="8"/>
    </row>
    <row r="1371" spans="2:21" hidden="1" outlineLevel="1" x14ac:dyDescent="0.25">
      <c r="U1371" s="8"/>
    </row>
    <row r="1372" spans="2:21" hidden="1" outlineLevel="1" x14ac:dyDescent="0.25">
      <c r="U1372" s="8"/>
    </row>
    <row r="1373" spans="2:21" hidden="1" outlineLevel="1" x14ac:dyDescent="0.25">
      <c r="U1373" s="8"/>
    </row>
    <row r="1374" spans="2:21" hidden="1" outlineLevel="1" x14ac:dyDescent="0.25">
      <c r="U1374" s="8"/>
    </row>
    <row r="1375" spans="2:21" hidden="1" outlineLevel="1" x14ac:dyDescent="0.25">
      <c r="U1375" s="8"/>
    </row>
    <row r="1376" spans="2:21" hidden="1" outlineLevel="1" x14ac:dyDescent="0.25">
      <c r="B1376" s="47"/>
      <c r="C1376" s="47"/>
      <c r="D1376" s="47"/>
      <c r="E1376" s="47"/>
      <c r="F1376" s="47"/>
      <c r="G1376" s="47"/>
      <c r="H1376" s="47"/>
      <c r="I1376" s="47"/>
      <c r="J1376" s="47"/>
      <c r="U1376" s="8"/>
    </row>
    <row r="1377" spans="2:21" hidden="1" outlineLevel="1" x14ac:dyDescent="0.25">
      <c r="B1377" s="47"/>
      <c r="C1377" s="47"/>
      <c r="D1377" s="47"/>
      <c r="E1377" s="47"/>
      <c r="F1377" s="47"/>
      <c r="G1377" s="47"/>
      <c r="H1377" s="47"/>
      <c r="I1377" s="47"/>
      <c r="J1377" s="47"/>
      <c r="U1377" s="8"/>
    </row>
    <row r="1378" spans="2:21" hidden="1" outlineLevel="1" x14ac:dyDescent="0.25">
      <c r="B1378" s="47"/>
      <c r="C1378" s="47"/>
      <c r="D1378" s="47"/>
      <c r="E1378" s="47"/>
      <c r="F1378" s="47"/>
      <c r="G1378" s="47"/>
      <c r="H1378" s="47"/>
      <c r="I1378" s="47"/>
      <c r="J1378" s="47"/>
      <c r="U1378" s="8"/>
    </row>
    <row r="1379" spans="2:21" hidden="1" outlineLevel="1" x14ac:dyDescent="0.25">
      <c r="B1379" s="47"/>
      <c r="C1379" s="47"/>
      <c r="D1379" s="47"/>
      <c r="E1379" s="47"/>
      <c r="F1379" s="47"/>
      <c r="G1379" s="47"/>
      <c r="H1379" s="47"/>
      <c r="I1379" s="47"/>
      <c r="J1379" s="47"/>
      <c r="U1379" s="8"/>
    </row>
    <row r="1380" spans="2:21" hidden="1" outlineLevel="1" x14ac:dyDescent="0.25">
      <c r="B1380" s="47"/>
      <c r="C1380" s="47"/>
      <c r="D1380" s="47"/>
      <c r="E1380" s="47"/>
      <c r="F1380" s="47"/>
      <c r="G1380" s="47"/>
      <c r="H1380" s="47"/>
      <c r="I1380" s="47"/>
      <c r="J1380" s="47"/>
      <c r="U1380" s="8"/>
    </row>
    <row r="1381" spans="2:21" hidden="1" outlineLevel="1" x14ac:dyDescent="0.25">
      <c r="B1381" s="47"/>
      <c r="C1381" s="47"/>
      <c r="D1381" s="47"/>
      <c r="E1381" s="47"/>
      <c r="F1381" s="47"/>
      <c r="G1381" s="47"/>
      <c r="H1381" s="47"/>
      <c r="I1381" s="47"/>
      <c r="J1381" s="47"/>
      <c r="U1381" s="8"/>
    </row>
    <row r="1382" spans="2:21" hidden="1" outlineLevel="1" x14ac:dyDescent="0.25">
      <c r="B1382" s="47"/>
      <c r="C1382" s="47"/>
      <c r="D1382" s="47"/>
      <c r="E1382" s="47"/>
      <c r="F1382" s="47"/>
      <c r="G1382" s="47"/>
      <c r="H1382" s="47"/>
      <c r="I1382" s="47"/>
      <c r="J1382" s="47"/>
      <c r="U1382" s="8"/>
    </row>
    <row r="1383" spans="2:21" hidden="1" outlineLevel="1" x14ac:dyDescent="0.25">
      <c r="U1383" s="8"/>
    </row>
    <row r="1384" spans="2:21" hidden="1" outlineLevel="1" x14ac:dyDescent="0.25">
      <c r="U1384" s="8"/>
    </row>
    <row r="1385" spans="2:21" hidden="1" outlineLevel="1" x14ac:dyDescent="0.25">
      <c r="U1385" s="8"/>
    </row>
    <row r="1386" spans="2:21" hidden="1" outlineLevel="1" x14ac:dyDescent="0.25">
      <c r="U1386" s="8"/>
    </row>
    <row r="1387" spans="2:21" hidden="1" outlineLevel="1" x14ac:dyDescent="0.25">
      <c r="U1387" s="8"/>
    </row>
    <row r="1388" spans="2:21" hidden="1" outlineLevel="1" x14ac:dyDescent="0.25">
      <c r="U1388" s="8"/>
    </row>
    <row r="1389" spans="2:21" hidden="1" outlineLevel="1" x14ac:dyDescent="0.25">
      <c r="U1389" s="8"/>
    </row>
    <row r="1390" spans="2:21" hidden="1" outlineLevel="1" x14ac:dyDescent="0.25">
      <c r="U1390" s="8"/>
    </row>
    <row r="1391" spans="2:21" hidden="1" outlineLevel="1" x14ac:dyDescent="0.25">
      <c r="U1391" s="8"/>
    </row>
    <row r="1392" spans="2:21" hidden="1" outlineLevel="1" x14ac:dyDescent="0.25">
      <c r="U1392" s="8"/>
    </row>
    <row r="1393" spans="2:21" hidden="1" outlineLevel="1" x14ac:dyDescent="0.25">
      <c r="U1393" s="8"/>
    </row>
    <row r="1394" spans="2:21" hidden="1" outlineLevel="1" x14ac:dyDescent="0.25">
      <c r="U1394" s="8"/>
    </row>
    <row r="1395" spans="2:21" hidden="1" outlineLevel="1" x14ac:dyDescent="0.25">
      <c r="U1395" s="8"/>
    </row>
    <row r="1396" spans="2:21" s="2" customFormat="1" ht="5.25" hidden="1" customHeight="1" outlineLevel="1" x14ac:dyDescent="0.2"/>
    <row r="1397" spans="2:21" hidden="1" outlineLevel="1" x14ac:dyDescent="0.25">
      <c r="U1397" s="8"/>
    </row>
    <row r="1398" spans="2:21" hidden="1" outlineLevel="1" x14ac:dyDescent="0.25">
      <c r="U1398" s="8"/>
    </row>
    <row r="1399" spans="2:21" hidden="1" outlineLevel="1" x14ac:dyDescent="0.25">
      <c r="U1399" s="8"/>
    </row>
    <row r="1400" spans="2:21" hidden="1" outlineLevel="1" x14ac:dyDescent="0.25">
      <c r="U1400" s="8"/>
    </row>
    <row r="1401" spans="2:21" hidden="1" outlineLevel="1" x14ac:dyDescent="0.25">
      <c r="U1401" s="8"/>
    </row>
    <row r="1402" spans="2:21" hidden="1" outlineLevel="1" x14ac:dyDescent="0.25">
      <c r="U1402" s="8"/>
    </row>
    <row r="1403" spans="2:21" hidden="1" outlineLevel="1" x14ac:dyDescent="0.25">
      <c r="U1403" s="8"/>
    </row>
    <row r="1404" spans="2:21" hidden="1" outlineLevel="1" x14ac:dyDescent="0.25">
      <c r="U1404" s="8"/>
    </row>
    <row r="1405" spans="2:21" hidden="1" outlineLevel="1" x14ac:dyDescent="0.25">
      <c r="U1405" s="8"/>
    </row>
    <row r="1406" spans="2:21" hidden="1" outlineLevel="1" x14ac:dyDescent="0.25">
      <c r="U1406" s="8"/>
    </row>
    <row r="1407" spans="2:21" hidden="1" outlineLevel="1" x14ac:dyDescent="0.25">
      <c r="U1407" s="8"/>
    </row>
    <row r="1408" spans="2:21" hidden="1" outlineLevel="1" x14ac:dyDescent="0.25">
      <c r="B1408" s="47"/>
      <c r="C1408" s="47"/>
      <c r="D1408" s="47"/>
      <c r="E1408" s="47"/>
      <c r="F1408" s="47"/>
      <c r="G1408" s="47"/>
      <c r="H1408" s="47"/>
      <c r="I1408" s="47"/>
      <c r="J1408" s="47"/>
      <c r="U1408" s="8"/>
    </row>
    <row r="1409" spans="2:21" hidden="1" outlineLevel="1" x14ac:dyDescent="0.25">
      <c r="B1409" s="47"/>
      <c r="C1409" s="47"/>
      <c r="D1409" s="47"/>
      <c r="E1409" s="47"/>
      <c r="F1409" s="47"/>
      <c r="G1409" s="47"/>
      <c r="H1409" s="47"/>
      <c r="I1409" s="47"/>
      <c r="J1409" s="47"/>
      <c r="U1409" s="8"/>
    </row>
    <row r="1410" spans="2:21" hidden="1" outlineLevel="1" x14ac:dyDescent="0.25">
      <c r="B1410" s="47"/>
      <c r="C1410" s="47"/>
      <c r="D1410" s="47"/>
      <c r="E1410" s="47"/>
      <c r="F1410" s="47"/>
      <c r="G1410" s="47"/>
      <c r="H1410" s="47"/>
      <c r="I1410" s="47"/>
      <c r="J1410" s="47"/>
      <c r="U1410" s="8"/>
    </row>
    <row r="1411" spans="2:21" hidden="1" outlineLevel="1" x14ac:dyDescent="0.25">
      <c r="B1411" s="47"/>
      <c r="C1411" s="47"/>
      <c r="D1411" s="47"/>
      <c r="E1411" s="47"/>
      <c r="F1411" s="47"/>
      <c r="G1411" s="47"/>
      <c r="H1411" s="47"/>
      <c r="I1411" s="47"/>
      <c r="J1411" s="47"/>
      <c r="U1411" s="8"/>
    </row>
    <row r="1412" spans="2:21" hidden="1" outlineLevel="1" x14ac:dyDescent="0.25">
      <c r="B1412" s="47"/>
      <c r="C1412" s="47"/>
      <c r="D1412" s="47"/>
      <c r="E1412" s="47"/>
      <c r="F1412" s="47"/>
      <c r="G1412" s="47"/>
      <c r="H1412" s="47"/>
      <c r="I1412" s="47"/>
      <c r="J1412" s="47"/>
      <c r="U1412" s="8"/>
    </row>
    <row r="1413" spans="2:21" hidden="1" outlineLevel="1" x14ac:dyDescent="0.25">
      <c r="B1413" s="47"/>
      <c r="C1413" s="47"/>
      <c r="D1413" s="47"/>
      <c r="E1413" s="47"/>
      <c r="F1413" s="47"/>
      <c r="G1413" s="47"/>
      <c r="H1413" s="47"/>
      <c r="I1413" s="47"/>
      <c r="J1413" s="47"/>
      <c r="U1413" s="8"/>
    </row>
    <row r="1414" spans="2:21" hidden="1" outlineLevel="1" x14ac:dyDescent="0.25">
      <c r="B1414" s="47"/>
      <c r="C1414" s="47"/>
      <c r="D1414" s="47"/>
      <c r="E1414" s="47"/>
      <c r="F1414" s="47"/>
      <c r="G1414" s="47"/>
      <c r="H1414" s="47"/>
      <c r="I1414" s="47"/>
      <c r="J1414" s="47"/>
      <c r="U1414" s="8"/>
    </row>
    <row r="1415" spans="2:21" hidden="1" outlineLevel="1" x14ac:dyDescent="0.25">
      <c r="U1415" s="8"/>
    </row>
    <row r="1416" spans="2:21" hidden="1" outlineLevel="1" x14ac:dyDescent="0.25">
      <c r="U1416" s="8"/>
    </row>
    <row r="1417" spans="2:21" hidden="1" outlineLevel="1" x14ac:dyDescent="0.25">
      <c r="U1417" s="8"/>
    </row>
    <row r="1418" spans="2:21" hidden="1" outlineLevel="1" x14ac:dyDescent="0.25">
      <c r="U1418" s="8"/>
    </row>
    <row r="1419" spans="2:21" hidden="1" outlineLevel="1" x14ac:dyDescent="0.25">
      <c r="U1419" s="8"/>
    </row>
    <row r="1420" spans="2:21" hidden="1" outlineLevel="1" x14ac:dyDescent="0.25">
      <c r="U1420" s="8"/>
    </row>
    <row r="1421" spans="2:21" hidden="1" outlineLevel="1" x14ac:dyDescent="0.25">
      <c r="U1421" s="8"/>
    </row>
    <row r="1422" spans="2:21" hidden="1" outlineLevel="1" x14ac:dyDescent="0.25">
      <c r="U1422" s="8"/>
    </row>
    <row r="1423" spans="2:21" hidden="1" outlineLevel="1" x14ac:dyDescent="0.25">
      <c r="U1423" s="8"/>
    </row>
    <row r="1424" spans="2:21" hidden="1" outlineLevel="1" x14ac:dyDescent="0.25">
      <c r="U1424" s="8"/>
    </row>
    <row r="1425" spans="1:21" hidden="1" outlineLevel="1" x14ac:dyDescent="0.25">
      <c r="U1425" s="8"/>
    </row>
    <row r="1426" spans="1:21" hidden="1" outlineLevel="1" x14ac:dyDescent="0.25">
      <c r="U1426" s="8"/>
    </row>
    <row r="1427" spans="1:21" hidden="1" outlineLevel="1" x14ac:dyDescent="0.25">
      <c r="U1427" s="8"/>
    </row>
    <row r="1428" spans="1:21" hidden="1" outlineLevel="1" x14ac:dyDescent="0.25">
      <c r="U1428" s="8"/>
    </row>
    <row r="1429" spans="1:21" s="2" customFormat="1" ht="5.25" hidden="1" customHeight="1" outlineLevel="1" x14ac:dyDescent="0.2"/>
    <row r="1430" spans="1:21" collapsed="1" x14ac:dyDescent="0.25"/>
    <row r="1431" spans="1:21" x14ac:dyDescent="0.25">
      <c r="B1431" s="8" t="s">
        <v>3</v>
      </c>
      <c r="C1431" s="8" t="s">
        <v>4</v>
      </c>
      <c r="D1431" s="8" t="s">
        <v>5</v>
      </c>
      <c r="E1431" s="8" t="s">
        <v>6</v>
      </c>
      <c r="F1431" s="8" t="s">
        <v>146</v>
      </c>
      <c r="G1431" s="8" t="s">
        <v>7</v>
      </c>
      <c r="H1431" s="8" t="s">
        <v>8</v>
      </c>
      <c r="I1431" s="8" t="s">
        <v>9</v>
      </c>
      <c r="J1431" s="8" t="s">
        <v>147</v>
      </c>
      <c r="K1431" s="8" t="s">
        <v>10</v>
      </c>
    </row>
    <row r="1432" spans="1:21" x14ac:dyDescent="0.25">
      <c r="A1432" s="8" t="s">
        <v>16</v>
      </c>
      <c r="B1432" s="19">
        <v>-0.76827418815143078</v>
      </c>
      <c r="C1432" s="19">
        <v>-3.3703575638304839</v>
      </c>
      <c r="D1432" s="19">
        <v>-4.0944154786328131</v>
      </c>
      <c r="E1432" s="19">
        <v>4.2712782581518915</v>
      </c>
      <c r="G1432" s="19">
        <v>9.1539963732738165</v>
      </c>
      <c r="H1432" s="19">
        <v>-1.3870602450111884</v>
      </c>
      <c r="I1432" s="19">
        <v>-9.5175912207126903</v>
      </c>
      <c r="K1432" s="19">
        <v>1.3955961189136505</v>
      </c>
    </row>
    <row r="1433" spans="1:21" hidden="1" outlineLevel="1" x14ac:dyDescent="0.25">
      <c r="A1433" s="8" t="s">
        <v>17</v>
      </c>
      <c r="B1433" s="19">
        <v>-2.1897752901749383</v>
      </c>
      <c r="C1433" s="19">
        <v>-6.2747992986989019</v>
      </c>
      <c r="D1433" s="19">
        <v>-4.0168761536433149</v>
      </c>
      <c r="E1433" s="19">
        <v>25.181246232087926</v>
      </c>
      <c r="G1433" s="19">
        <v>0.84557467593800317</v>
      </c>
      <c r="H1433" s="19">
        <v>-5.0271454532073525</v>
      </c>
      <c r="I1433" s="19">
        <v>-9.2819455787604177</v>
      </c>
      <c r="K1433" s="19">
        <v>7.1536787907093302</v>
      </c>
    </row>
    <row r="1434" spans="1:21" hidden="1" outlineLevel="1" x14ac:dyDescent="0.25">
      <c r="A1434" s="8" t="s">
        <v>18</v>
      </c>
      <c r="B1434" s="19">
        <v>-0.7866248048449912</v>
      </c>
      <c r="C1434" s="19">
        <v>-5.4989502618934241</v>
      </c>
      <c r="D1434" s="19">
        <v>-0.7992256391585042</v>
      </c>
      <c r="E1434" s="19">
        <v>1.3383216230191319</v>
      </c>
      <c r="G1434" s="19">
        <v>3.426644426716948</v>
      </c>
      <c r="H1434" s="19">
        <v>-1.0001724435247457</v>
      </c>
      <c r="I1434" s="19">
        <v>2.6471133229213541E-2</v>
      </c>
      <c r="K1434" s="19">
        <v>5.2488070892978875</v>
      </c>
    </row>
    <row r="1435" spans="1:21" hidden="1" outlineLevel="1" x14ac:dyDescent="0.25">
      <c r="A1435" s="8" t="s">
        <v>19</v>
      </c>
      <c r="B1435" s="19">
        <v>-0.36478048708974592</v>
      </c>
      <c r="C1435" s="19">
        <v>-1.033674672658353</v>
      </c>
      <c r="D1435" s="19">
        <v>-5.8436946534689076</v>
      </c>
      <c r="E1435" s="19">
        <v>8.0498728967437359</v>
      </c>
      <c r="G1435" s="19">
        <v>10.657866262713698</v>
      </c>
      <c r="H1435" s="19">
        <v>-1.2604653314214349</v>
      </c>
      <c r="I1435" s="19">
        <v>-9.2415979367595309</v>
      </c>
      <c r="K1435" s="19">
        <v>7.8857919782460915</v>
      </c>
    </row>
    <row r="1436" spans="1:21" hidden="1" outlineLevel="1" x14ac:dyDescent="0.25">
      <c r="A1436" s="8" t="s">
        <v>20</v>
      </c>
      <c r="B1436" s="19">
        <v>-0.4678217542752145</v>
      </c>
      <c r="C1436" s="19">
        <v>-0.54799238003613193</v>
      </c>
      <c r="D1436" s="19">
        <v>-1.9659536687232173</v>
      </c>
      <c r="E1436" s="19">
        <v>3.7952098705697352</v>
      </c>
      <c r="G1436" s="19">
        <v>8.884412711544341</v>
      </c>
      <c r="H1436" s="19">
        <v>0.98534730594454245</v>
      </c>
      <c r="I1436" s="19">
        <v>-3.7502038154247512</v>
      </c>
      <c r="K1436" s="19">
        <v>1.1813617465979054</v>
      </c>
    </row>
    <row r="1437" spans="1:21" collapsed="1" x14ac:dyDescent="0.25">
      <c r="A1437" s="12">
        <v>2005</v>
      </c>
      <c r="B1437" s="19">
        <v>-0.2457955451736476</v>
      </c>
      <c r="C1437" s="19">
        <v>-1.9090736663285586</v>
      </c>
      <c r="D1437" s="19">
        <v>-1.2148115671982609</v>
      </c>
      <c r="E1437" s="19">
        <v>1.180262381406328</v>
      </c>
      <c r="F1437" s="8">
        <v>-3.2</v>
      </c>
      <c r="G1437" s="19">
        <v>5.3595194417467003</v>
      </c>
      <c r="H1437" s="19">
        <v>-0.46557644183204328</v>
      </c>
      <c r="I1437" s="19">
        <v>2.1284724117229712</v>
      </c>
      <c r="J1437" s="8">
        <v>-4.3</v>
      </c>
      <c r="K1437" s="19">
        <v>-0.93594484773775277</v>
      </c>
    </row>
    <row r="1438" spans="1:21" hidden="1" outlineLevel="1" x14ac:dyDescent="0.25">
      <c r="A1438" s="12" t="s">
        <v>122</v>
      </c>
      <c r="B1438" s="19">
        <v>-1.0743794045281738</v>
      </c>
      <c r="C1438" s="19">
        <v>-3.3717009650040692</v>
      </c>
      <c r="D1438" s="19">
        <v>-6.2632411579132397</v>
      </c>
      <c r="E1438" s="19">
        <v>2.4677900410289015</v>
      </c>
      <c r="F1438" s="8">
        <v>-3.7</v>
      </c>
      <c r="G1438" s="19">
        <v>2.1116084319953798</v>
      </c>
      <c r="H1438" s="19">
        <v>-1.7314599248920761</v>
      </c>
      <c r="I1438" s="19">
        <v>-2.2286421791167972</v>
      </c>
      <c r="J1438" s="8">
        <v>-3.9</v>
      </c>
      <c r="K1438" s="19">
        <v>-1.6764651846408232</v>
      </c>
    </row>
    <row r="1439" spans="1:21" hidden="1" outlineLevel="1" x14ac:dyDescent="0.25">
      <c r="A1439" s="12">
        <v>2007</v>
      </c>
      <c r="B1439" s="19">
        <v>-0.3</v>
      </c>
      <c r="C1439" s="19">
        <v>-4</v>
      </c>
      <c r="D1439" s="19">
        <v>-14.2</v>
      </c>
      <c r="E1439" s="19">
        <v>-5</v>
      </c>
      <c r="F1439" s="8">
        <v>-5.4</v>
      </c>
      <c r="G1439" s="19">
        <v>8.5</v>
      </c>
      <c r="H1439" s="19">
        <v>-1.7</v>
      </c>
      <c r="I1439" s="19">
        <v>-8.1</v>
      </c>
      <c r="J1439" s="8">
        <v>-4.4000000000000004</v>
      </c>
      <c r="K1439" s="19">
        <v>-1.2</v>
      </c>
    </row>
    <row r="1440" spans="1:21" hidden="1" outlineLevel="1" x14ac:dyDescent="0.25">
      <c r="A1440" s="12">
        <v>2008</v>
      </c>
      <c r="B1440" s="19">
        <v>-1.1000000000000001</v>
      </c>
      <c r="C1440" s="19">
        <v>-4</v>
      </c>
      <c r="D1440" s="19">
        <v>-7.1</v>
      </c>
      <c r="E1440" s="19">
        <v>-4.2</v>
      </c>
      <c r="F1440" s="8">
        <v>-12.4</v>
      </c>
      <c r="G1440" s="19">
        <v>8.5</v>
      </c>
      <c r="H1440" s="19">
        <v>-2.7</v>
      </c>
      <c r="I1440" s="19">
        <v>-6.2</v>
      </c>
      <c r="J1440" s="8">
        <v>-6.7</v>
      </c>
      <c r="K1440" s="19">
        <v>-5</v>
      </c>
    </row>
    <row r="1441" spans="1:11" hidden="1" outlineLevel="1" x14ac:dyDescent="0.25">
      <c r="A1441" s="12">
        <v>2009</v>
      </c>
      <c r="B1441" s="19">
        <v>-2.1</v>
      </c>
      <c r="C1441" s="19">
        <v>-6.9</v>
      </c>
      <c r="D1441" s="19">
        <v>-4.2</v>
      </c>
      <c r="E1441" s="19">
        <v>-7.7</v>
      </c>
      <c r="F1441" s="8">
        <v>-16.600000000000001</v>
      </c>
      <c r="G1441" s="19">
        <v>3.8</v>
      </c>
      <c r="H1441" s="19">
        <v>-5.3</v>
      </c>
      <c r="I1441" s="19">
        <v>-8.6999999999999993</v>
      </c>
      <c r="J1441" s="8">
        <v>-19.399999999999999</v>
      </c>
      <c r="K1441" s="19">
        <v>-1.9</v>
      </c>
    </row>
    <row r="1442" spans="1:11" collapsed="1" x14ac:dyDescent="0.25">
      <c r="A1442" s="12">
        <v>2010</v>
      </c>
      <c r="B1442" s="19">
        <v>-3.8140000000000001</v>
      </c>
      <c r="C1442" s="19">
        <v>-5.8250000000000002</v>
      </c>
      <c r="D1442" s="19">
        <v>-3.9209999999999998</v>
      </c>
      <c r="E1442" s="19">
        <v>-7.7629999999999999</v>
      </c>
      <c r="F1442" s="8">
        <v>-17.2</v>
      </c>
      <c r="G1442" s="19">
        <v>2.8260000000000001</v>
      </c>
      <c r="H1442" s="19">
        <v>-8.5030000000000001</v>
      </c>
      <c r="I1442" s="19">
        <v>-8.1120000000000001</v>
      </c>
      <c r="J1442" s="8">
        <v>-23.5</v>
      </c>
      <c r="K1442" s="19">
        <v>-4.9059999999999997</v>
      </c>
    </row>
    <row r="1443" spans="1:11" hidden="1" outlineLevel="1" x14ac:dyDescent="0.25">
      <c r="A1443" s="12">
        <v>2011</v>
      </c>
      <c r="B1443" s="19">
        <v>-11.327</v>
      </c>
      <c r="C1443" s="19">
        <v>-10.122999999999999</v>
      </c>
      <c r="D1443" s="19">
        <v>-16.376000000000001</v>
      </c>
      <c r="E1443" s="19">
        <v>-20.71</v>
      </c>
      <c r="F1443" s="8">
        <v>-11.7</v>
      </c>
      <c r="G1443" s="19">
        <v>-2.7658999999999998</v>
      </c>
      <c r="H1443" s="19">
        <v>-16.372</v>
      </c>
      <c r="I1443" s="19">
        <v>-21.007999999999999</v>
      </c>
      <c r="J1443" s="8">
        <v>-20.5</v>
      </c>
      <c r="K1443" s="19">
        <v>-6.7511000000000001</v>
      </c>
    </row>
    <row r="1444" spans="1:11" hidden="1" outlineLevel="1" x14ac:dyDescent="0.25">
      <c r="A1444" s="12">
        <v>2012</v>
      </c>
      <c r="B1444" s="19">
        <v>-5.8601999999999999</v>
      </c>
      <c r="C1444" s="19">
        <v>-6.3018999999999998</v>
      </c>
      <c r="D1444" s="19">
        <v>-12.379</v>
      </c>
      <c r="E1444" s="19">
        <v>-9.2431000000000001</v>
      </c>
      <c r="F1444" s="19">
        <v>-11.664</v>
      </c>
      <c r="G1444" s="19">
        <v>9.0132899999999996</v>
      </c>
      <c r="H1444" s="19">
        <v>-13.775</v>
      </c>
      <c r="I1444" s="19">
        <v>-13.753</v>
      </c>
      <c r="J1444" s="19">
        <v>-15.766999999999999</v>
      </c>
      <c r="K1444" s="19">
        <v>-11.865</v>
      </c>
    </row>
    <row r="1445" spans="1:11" hidden="1" outlineLevel="1" x14ac:dyDescent="0.25">
      <c r="A1445" s="12">
        <v>2013</v>
      </c>
      <c r="B1445" s="19">
        <v>-7.1260000000000003</v>
      </c>
      <c r="C1445" s="19">
        <v>-2.681</v>
      </c>
      <c r="D1445" s="19">
        <v>-14.907999999999999</v>
      </c>
      <c r="E1445" s="19">
        <v>-7.1340000000000003</v>
      </c>
      <c r="F1445" s="19">
        <v>-19.038</v>
      </c>
      <c r="G1445" s="19">
        <v>-10.613</v>
      </c>
      <c r="H1445" s="19">
        <v>-16.837</v>
      </c>
      <c r="I1445" s="19">
        <v>-20.102</v>
      </c>
      <c r="J1445" s="19">
        <v>-21.727</v>
      </c>
      <c r="K1445" s="19">
        <v>-12.487</v>
      </c>
    </row>
    <row r="1446" spans="1:11" hidden="1" outlineLevel="1" x14ac:dyDescent="0.25">
      <c r="A1446" s="12">
        <v>2014</v>
      </c>
      <c r="B1446" s="8">
        <v>-4.4000000000000004</v>
      </c>
      <c r="C1446" s="8">
        <v>-1.4</v>
      </c>
      <c r="D1446" s="8">
        <v>-5</v>
      </c>
      <c r="E1446" s="8">
        <v>-3.4</v>
      </c>
      <c r="F1446" s="8">
        <v>-8.6</v>
      </c>
      <c r="G1446" s="8">
        <v>0.1</v>
      </c>
      <c r="H1446" s="8">
        <v>-9.1</v>
      </c>
      <c r="I1446" s="8">
        <v>-13.7</v>
      </c>
      <c r="J1446" s="8">
        <v>-8.1</v>
      </c>
      <c r="K1446" s="8">
        <v>-7.6</v>
      </c>
    </row>
    <row r="1447" spans="1:11" collapsed="1" x14ac:dyDescent="0.25">
      <c r="A1447" s="12">
        <v>2015</v>
      </c>
      <c r="B1447" s="8">
        <v>-5.4</v>
      </c>
      <c r="C1447" s="8">
        <v>-1.6</v>
      </c>
      <c r="D1447" s="8">
        <v>-7.8</v>
      </c>
      <c r="E1447" s="8">
        <v>-0.8</v>
      </c>
      <c r="F1447" s="8">
        <v>-8.8000000000000007</v>
      </c>
      <c r="G1447" s="8">
        <v>-3.8</v>
      </c>
      <c r="H1447" s="8">
        <v>-7.2</v>
      </c>
      <c r="I1447" s="8">
        <v>-12.4</v>
      </c>
      <c r="J1447" s="8">
        <v>-8.5</v>
      </c>
      <c r="K1447" s="8">
        <v>-5.5</v>
      </c>
    </row>
    <row r="1448" spans="1:11" x14ac:dyDescent="0.25">
      <c r="A1448" s="12">
        <v>2016</v>
      </c>
      <c r="B1448" s="8">
        <v>-6.3</v>
      </c>
      <c r="C1448" s="8">
        <v>4.5999999999999996</v>
      </c>
      <c r="D1448" s="8">
        <v>-8.6999999999999993</v>
      </c>
      <c r="E1448" s="8">
        <v>-4.7</v>
      </c>
      <c r="F1448" s="8">
        <v>-11.2</v>
      </c>
      <c r="G1448" s="8">
        <v>-11.8</v>
      </c>
      <c r="H1448" s="8">
        <v>-13.8</v>
      </c>
      <c r="I1448" s="8">
        <v>-11.8</v>
      </c>
      <c r="J1448" s="8">
        <v>-10.8</v>
      </c>
      <c r="K1448" s="8">
        <v>-9.8000000000000007</v>
      </c>
    </row>
    <row r="1449" spans="1:11" x14ac:dyDescent="0.25">
      <c r="A1449" s="12">
        <v>2017</v>
      </c>
      <c r="B1449" s="19">
        <v>-4</v>
      </c>
      <c r="C1449" s="8">
        <v>-2.2999999999999998</v>
      </c>
      <c r="D1449" s="8">
        <v>-9.1999999999999993</v>
      </c>
      <c r="E1449" s="8">
        <v>-6.6</v>
      </c>
      <c r="F1449" s="8">
        <v>-6.8</v>
      </c>
      <c r="G1449" s="8">
        <v>10.4</v>
      </c>
      <c r="H1449" s="8">
        <v>-0.7</v>
      </c>
      <c r="I1449" s="8">
        <v>5.4</v>
      </c>
      <c r="J1449" s="8">
        <v>5.7</v>
      </c>
      <c r="K1449" s="8">
        <v>-7.6</v>
      </c>
    </row>
    <row r="1450" spans="1:11" x14ac:dyDescent="0.25">
      <c r="A1450" s="12">
        <v>2018</v>
      </c>
      <c r="B1450" s="8">
        <v>-2.6</v>
      </c>
      <c r="C1450" s="8">
        <v>-4.5999999999999996</v>
      </c>
      <c r="D1450" s="8">
        <v>0.2</v>
      </c>
      <c r="E1450" s="8">
        <v>-4.0999999999999996</v>
      </c>
      <c r="F1450" s="8">
        <v>1.2</v>
      </c>
      <c r="G1450" s="8">
        <v>7.8</v>
      </c>
      <c r="H1450" s="8">
        <v>1.1000000000000001</v>
      </c>
      <c r="I1450" s="8">
        <v>-3.2</v>
      </c>
      <c r="J1450" s="8">
        <v>4.0999999999999996</v>
      </c>
      <c r="K1450" s="8">
        <v>-5.4</v>
      </c>
    </row>
    <row r="1451" spans="1:11" x14ac:dyDescent="0.25">
      <c r="A1451" s="12">
        <v>2019</v>
      </c>
      <c r="B1451" s="8">
        <v>-1.8</v>
      </c>
      <c r="C1451" s="8">
        <v>-4.0999999999999996</v>
      </c>
      <c r="D1451" s="8">
        <v>1.3</v>
      </c>
      <c r="E1451" s="8">
        <v>2.6</v>
      </c>
      <c r="F1451" s="8">
        <v>-2.2999999999999998</v>
      </c>
      <c r="G1451" s="8">
        <v>8.6</v>
      </c>
      <c r="H1451" s="8">
        <v>-3.8</v>
      </c>
      <c r="I1451" s="8">
        <v>-0.4</v>
      </c>
      <c r="J1451" s="8">
        <v>0.7</v>
      </c>
      <c r="K1451" s="8">
        <v>-6.9</v>
      </c>
    </row>
    <row r="1452" spans="1:11" x14ac:dyDescent="0.25">
      <c r="A1452" s="12">
        <v>2020</v>
      </c>
      <c r="B1452" s="8">
        <v>-1.7</v>
      </c>
      <c r="C1452" s="8">
        <v>-4.5</v>
      </c>
      <c r="D1452" s="8">
        <v>-2.5</v>
      </c>
      <c r="E1452" s="8">
        <v>-0.4</v>
      </c>
      <c r="F1452" s="8">
        <v>-4.4000000000000004</v>
      </c>
      <c r="G1452" s="8">
        <v>6.6</v>
      </c>
      <c r="H1452" s="8">
        <v>0.2</v>
      </c>
      <c r="I1452" s="8">
        <v>-0.5</v>
      </c>
      <c r="J1452" s="8">
        <v>0.1</v>
      </c>
      <c r="K1452" s="8">
        <v>-4.5999999999999996</v>
      </c>
    </row>
    <row r="1453" spans="1:11" x14ac:dyDescent="0.25">
      <c r="A1453" s="12">
        <v>2021</v>
      </c>
      <c r="B1453" s="8">
        <v>-0.2</v>
      </c>
      <c r="C1453" s="8">
        <v>-5.6</v>
      </c>
      <c r="D1453" s="8">
        <v>-3.4</v>
      </c>
      <c r="E1453" s="8">
        <v>-5.3</v>
      </c>
      <c r="F1453" s="8">
        <v>3.1</v>
      </c>
      <c r="G1453" s="8">
        <v>10.4</v>
      </c>
      <c r="H1453" s="8">
        <v>-1.1000000000000001</v>
      </c>
      <c r="I1453" s="8">
        <v>-0.2</v>
      </c>
      <c r="J1453" s="8">
        <v>-5.0999999999999996</v>
      </c>
      <c r="K1453" s="8">
        <v>-1.5</v>
      </c>
    </row>
    <row r="1454" spans="1:11" x14ac:dyDescent="0.25">
      <c r="A1454" s="12">
        <v>2022</v>
      </c>
      <c r="B1454" s="19">
        <v>3.9967966147780571</v>
      </c>
      <c r="C1454" s="19">
        <v>14.205342508232306</v>
      </c>
      <c r="D1454" s="19">
        <v>8.3576410906785039</v>
      </c>
      <c r="E1454" s="19">
        <v>8.2609964257057413</v>
      </c>
      <c r="F1454" s="19">
        <v>7.2774771412576973</v>
      </c>
      <c r="G1454" s="19">
        <v>16.478361155635479</v>
      </c>
      <c r="H1454" s="19">
        <v>3.3538039589792512</v>
      </c>
      <c r="I1454" s="19">
        <v>6.4826749564030637</v>
      </c>
      <c r="J1454" s="19">
        <v>-1.4168696037192827</v>
      </c>
      <c r="K1454" s="19">
        <v>8.3464853708874589</v>
      </c>
    </row>
    <row r="1464" spans="7:7" x14ac:dyDescent="0.25">
      <c r="G1464" s="8" t="s">
        <v>79</v>
      </c>
    </row>
    <row r="1472" spans="7:7" s="2" customFormat="1" ht="4.5" customHeight="1" x14ac:dyDescent="0.2"/>
    <row r="1473" spans="1:21" s="31" customFormat="1" ht="4.5" customHeight="1" x14ac:dyDescent="0.2">
      <c r="U1473" s="2"/>
    </row>
    <row r="1474" spans="1:21" s="31" customFormat="1" ht="4.5" customHeight="1" x14ac:dyDescent="0.2">
      <c r="U1474" s="2"/>
    </row>
    <row r="1475" spans="1:21" x14ac:dyDescent="0.25">
      <c r="B1475" s="8" t="s">
        <v>3</v>
      </c>
      <c r="C1475" s="8" t="s">
        <v>4</v>
      </c>
      <c r="D1475" s="8" t="s">
        <v>5</v>
      </c>
      <c r="E1475" s="8" t="s">
        <v>6</v>
      </c>
      <c r="F1475" s="8" t="s">
        <v>146</v>
      </c>
      <c r="G1475" s="8" t="s">
        <v>7</v>
      </c>
      <c r="H1475" s="8" t="s">
        <v>8</v>
      </c>
      <c r="I1475" s="8" t="s">
        <v>9</v>
      </c>
      <c r="J1475" s="8" t="s">
        <v>147</v>
      </c>
      <c r="K1475" s="8" t="s">
        <v>10</v>
      </c>
      <c r="U1475" s="2"/>
    </row>
    <row r="1476" spans="1:21" x14ac:dyDescent="0.25">
      <c r="A1476" s="8" t="s">
        <v>16</v>
      </c>
      <c r="B1476" s="26">
        <v>-4.9763025285626528</v>
      </c>
      <c r="C1476" s="26">
        <v>-5.9848912346280452</v>
      </c>
      <c r="D1476" s="26">
        <v>-4.8087603068198153</v>
      </c>
      <c r="E1476" s="26">
        <v>-3.0509130415370649</v>
      </c>
      <c r="F1476" s="26"/>
      <c r="G1476" s="26">
        <v>-5.6144511089412736</v>
      </c>
      <c r="H1476" s="26">
        <v>-3.9552889799147173</v>
      </c>
      <c r="I1476" s="26">
        <v>-4.9722508224303761</v>
      </c>
      <c r="J1476" s="26"/>
      <c r="K1476" s="26">
        <v>-4.2975499534801305</v>
      </c>
      <c r="U1476" s="2"/>
    </row>
    <row r="1477" spans="1:21" hidden="1" outlineLevel="1" x14ac:dyDescent="0.25">
      <c r="A1477" s="8" t="s">
        <v>17</v>
      </c>
      <c r="B1477" s="26">
        <v>-5.6567426424038389</v>
      </c>
      <c r="C1477" s="26">
        <v>-6.2986982380506964</v>
      </c>
      <c r="D1477" s="26">
        <v>-5.4056429638744836</v>
      </c>
      <c r="E1477" s="26">
        <v>-3.4007821799013773</v>
      </c>
      <c r="F1477" s="26"/>
      <c r="G1477" s="26">
        <v>-7.7540996878570079</v>
      </c>
      <c r="H1477" s="26">
        <v>-5.9329374267582269</v>
      </c>
      <c r="I1477" s="26">
        <v>-7.1559133512231154</v>
      </c>
      <c r="J1477" s="26"/>
      <c r="K1477" s="26">
        <v>-3.7363163110711155</v>
      </c>
      <c r="U1477" s="2"/>
    </row>
    <row r="1478" spans="1:21" hidden="1" outlineLevel="1" x14ac:dyDescent="0.25">
      <c r="A1478" s="8" t="s">
        <v>18</v>
      </c>
      <c r="B1478" s="26">
        <v>-5.3416713846998478</v>
      </c>
      <c r="C1478" s="26">
        <v>-5.22163542703779</v>
      </c>
      <c r="D1478" s="26">
        <v>-6.3050022644726438</v>
      </c>
      <c r="E1478" s="26">
        <v>-3.9693402682726524</v>
      </c>
      <c r="F1478" s="26"/>
      <c r="G1478" s="26">
        <v>-6.5450721589672929</v>
      </c>
      <c r="H1478" s="26">
        <v>-4.9778697476576417</v>
      </c>
      <c r="I1478" s="26">
        <v>-7.3589750377213647</v>
      </c>
      <c r="J1478" s="26"/>
      <c r="K1478" s="26">
        <v>-5.112474437627812</v>
      </c>
      <c r="U1478" s="2"/>
    </row>
    <row r="1479" spans="1:21" hidden="1" outlineLevel="1" x14ac:dyDescent="0.25">
      <c r="A1479" s="8" t="s">
        <v>19</v>
      </c>
      <c r="B1479" s="26">
        <v>-4.9288484018001011</v>
      </c>
      <c r="C1479" s="26">
        <v>-4.3944774570514973</v>
      </c>
      <c r="D1479" s="26">
        <v>-6.5449380118851765</v>
      </c>
      <c r="E1479" s="26">
        <v>-2.9960053262316908</v>
      </c>
      <c r="F1479" s="26"/>
      <c r="G1479" s="26">
        <v>-5.3199163240279885</v>
      </c>
      <c r="H1479" s="26">
        <v>-4.6255608492529721</v>
      </c>
      <c r="I1479" s="26">
        <v>-5.6416731590683185</v>
      </c>
      <c r="J1479" s="26"/>
      <c r="K1479" s="26">
        <v>-5.1665533650577835</v>
      </c>
      <c r="U1479" s="2"/>
    </row>
    <row r="1480" spans="1:21" hidden="1" outlineLevel="1" x14ac:dyDescent="0.25">
      <c r="A1480" s="8" t="s">
        <v>20</v>
      </c>
      <c r="B1480" s="26">
        <v>-5.0684303127685428</v>
      </c>
      <c r="C1480" s="26">
        <v>-4.2062856502524042</v>
      </c>
      <c r="D1480" s="26">
        <v>-5.7529058969550375</v>
      </c>
      <c r="E1480" s="26">
        <v>-3.0694326841659607</v>
      </c>
      <c r="F1480" s="26"/>
      <c r="G1480" s="26">
        <v>-6.1687319029548773</v>
      </c>
      <c r="H1480" s="26">
        <v>-3.4429194101826952</v>
      </c>
      <c r="I1480" s="26">
        <v>-7.7993369204848086</v>
      </c>
      <c r="J1480" s="26"/>
      <c r="K1480" s="26">
        <v>-3.7485516959356611</v>
      </c>
      <c r="U1480" s="2"/>
    </row>
    <row r="1481" spans="1:21" collapsed="1" x14ac:dyDescent="0.25">
      <c r="A1481" s="12">
        <v>2005</v>
      </c>
      <c r="B1481" s="26">
        <v>-4.9159109034729518</v>
      </c>
      <c r="C1481" s="26">
        <v>-3.8415125251175817</v>
      </c>
      <c r="D1481" s="26">
        <v>-6.978316070221589</v>
      </c>
      <c r="E1481" s="26">
        <v>-1.9217092620333802</v>
      </c>
      <c r="F1481" s="26"/>
      <c r="G1481" s="26">
        <v>-5.3775044063163202</v>
      </c>
      <c r="H1481" s="26">
        <v>-3.5965780131525347</v>
      </c>
      <c r="I1481" s="26">
        <v>-6.2762648037985045</v>
      </c>
      <c r="J1481" s="26"/>
      <c r="K1481" s="26">
        <v>-3.8807469296443413</v>
      </c>
      <c r="U1481" s="2"/>
    </row>
    <row r="1482" spans="1:21" hidden="1" outlineLevel="1" x14ac:dyDescent="0.25">
      <c r="A1482" s="8" t="s">
        <v>122</v>
      </c>
      <c r="B1482" s="26">
        <v>-4.7437510876392892</v>
      </c>
      <c r="C1482" s="26">
        <v>-3.6789742056571497</v>
      </c>
      <c r="D1482" s="26">
        <v>-6.605545327548084</v>
      </c>
      <c r="E1482" s="26">
        <v>-3.0128234243236287</v>
      </c>
      <c r="F1482" s="26"/>
      <c r="G1482" s="26">
        <v>-5.6129078833381456</v>
      </c>
      <c r="H1482" s="26">
        <v>-3.392725528504744</v>
      </c>
      <c r="I1482" s="26">
        <v>-6.0531022148851283</v>
      </c>
      <c r="J1482" s="26"/>
      <c r="K1482" s="26">
        <v>-4.3404372588645961</v>
      </c>
      <c r="U1482" s="2"/>
    </row>
    <row r="1483" spans="1:21" hidden="1" outlineLevel="1" x14ac:dyDescent="0.25">
      <c r="A1483" s="12">
        <v>2007</v>
      </c>
      <c r="B1483" s="26">
        <v>-4.3</v>
      </c>
      <c r="C1483" s="26">
        <v>-3.2</v>
      </c>
      <c r="D1483" s="26">
        <v>-5.9</v>
      </c>
      <c r="E1483" s="26">
        <v>-1.3</v>
      </c>
      <c r="F1483" s="26"/>
      <c r="G1483" s="26">
        <v>-5.4</v>
      </c>
      <c r="H1483" s="26">
        <v>-3.3</v>
      </c>
      <c r="I1483" s="26">
        <v>-4.7</v>
      </c>
      <c r="J1483" s="26"/>
      <c r="K1483" s="26">
        <v>-4.5</v>
      </c>
      <c r="U1483" s="2"/>
    </row>
    <row r="1484" spans="1:21" hidden="1" outlineLevel="1" x14ac:dyDescent="0.25">
      <c r="A1484" s="12">
        <v>2008</v>
      </c>
      <c r="B1484" s="26">
        <v>-3.1</v>
      </c>
      <c r="C1484" s="26">
        <v>-2.2000000000000002</v>
      </c>
      <c r="D1484" s="26">
        <v>-3.4</v>
      </c>
      <c r="E1484" s="26">
        <v>0.9</v>
      </c>
      <c r="F1484" s="26"/>
      <c r="G1484" s="26">
        <v>-3.3</v>
      </c>
      <c r="H1484" s="26">
        <v>-0.9</v>
      </c>
      <c r="I1484" s="26">
        <v>-3.9</v>
      </c>
      <c r="J1484" s="26"/>
      <c r="K1484" s="26">
        <v>-2.9</v>
      </c>
      <c r="U1484" s="2"/>
    </row>
    <row r="1485" spans="1:21" hidden="1" outlineLevel="1" x14ac:dyDescent="0.25">
      <c r="A1485" s="12">
        <v>2009</v>
      </c>
      <c r="B1485" s="26">
        <v>-3.7</v>
      </c>
      <c r="C1485" s="26">
        <v>-2.5</v>
      </c>
      <c r="D1485" s="26">
        <v>-4.8</v>
      </c>
      <c r="E1485" s="26">
        <v>-0.3</v>
      </c>
      <c r="F1485" s="26">
        <v>-3.7</v>
      </c>
      <c r="G1485" s="26">
        <v>-4.0999999999999996</v>
      </c>
      <c r="H1485" s="26">
        <v>-2.7</v>
      </c>
      <c r="I1485" s="26">
        <v>-4.2</v>
      </c>
      <c r="J1485" s="26">
        <v>-0.6</v>
      </c>
      <c r="K1485" s="26">
        <v>-3.5</v>
      </c>
      <c r="U1485" s="2"/>
    </row>
    <row r="1486" spans="1:21" collapsed="1" x14ac:dyDescent="0.25">
      <c r="A1486" s="12">
        <v>2010</v>
      </c>
      <c r="B1486" s="26">
        <v>-5.2160000000000002</v>
      </c>
      <c r="C1486" s="26">
        <v>-3.738</v>
      </c>
      <c r="D1486" s="26">
        <v>-7.319</v>
      </c>
      <c r="E1486" s="26">
        <v>-2.6259999999999999</v>
      </c>
      <c r="F1486" s="26">
        <v>-5.9</v>
      </c>
      <c r="G1486" s="26">
        <v>-4.6120000000000001</v>
      </c>
      <c r="H1486" s="26">
        <v>-4.6680000000000001</v>
      </c>
      <c r="I1486" s="26">
        <v>-8.9139999999999997</v>
      </c>
      <c r="J1486" s="26">
        <v>-3.1</v>
      </c>
      <c r="K1486" s="26">
        <v>-4.5170000000000003</v>
      </c>
      <c r="U1486" s="2"/>
    </row>
    <row r="1487" spans="1:21" hidden="1" outlineLevel="1" x14ac:dyDescent="0.25">
      <c r="A1487" s="32">
        <v>2011</v>
      </c>
      <c r="B1487" s="26">
        <f>[2]Pārskats_kopsavilkums!$BT$1753</f>
        <v>-304</v>
      </c>
      <c r="C1487" s="26">
        <f>[2]Pārskats_kopsavilkums!$BT$1754</f>
        <v>-200</v>
      </c>
      <c r="D1487" s="26">
        <f>[2]Pārskats_kopsavilkums!$BT$1755</f>
        <v>-65</v>
      </c>
      <c r="E1487" s="26">
        <f>[2]Pārskats_kopsavilkums!$BT$1756</f>
        <v>-199</v>
      </c>
      <c r="F1487" s="26">
        <v>-3.4</v>
      </c>
      <c r="G1487" s="26">
        <f>[2]Pārskats_kopsavilkums!$BT$1758</f>
        <v>0</v>
      </c>
      <c r="H1487" s="26">
        <f>[2]Pārskats_kopsavilkums!$BT$1759</f>
        <v>-4.7581428402806791</v>
      </c>
      <c r="I1487" s="26">
        <f>[2]Pārskats_kopsavilkums!$BT$1760</f>
        <v>-3.6204145259332368</v>
      </c>
      <c r="J1487" s="26">
        <v>-2.6</v>
      </c>
      <c r="K1487" s="26">
        <f>[2]Pārskats_kopsavilkums!$BT$1762</f>
        <v>-2.6252573781743309</v>
      </c>
      <c r="U1487" s="2"/>
    </row>
    <row r="1488" spans="1:21" hidden="1" outlineLevel="1" x14ac:dyDescent="0.25">
      <c r="A1488" s="12">
        <v>2012</v>
      </c>
      <c r="B1488" s="26">
        <v>-4.51</v>
      </c>
      <c r="C1488" s="26">
        <v>-3.39</v>
      </c>
      <c r="D1488" s="26">
        <v>-6.6269999999999998</v>
      </c>
      <c r="E1488" s="26">
        <v>-0.433</v>
      </c>
      <c r="F1488" s="26">
        <v>-2.9369999999999998</v>
      </c>
      <c r="G1488" s="26">
        <v>-3.3679999999999999</v>
      </c>
      <c r="H1488" s="26">
        <v>-4.5049999999999999</v>
      </c>
      <c r="I1488" s="26">
        <v>-6.47</v>
      </c>
      <c r="J1488" s="26">
        <v>-1.9</v>
      </c>
      <c r="K1488" s="26">
        <v>-5.9189999999999996</v>
      </c>
      <c r="U1488" s="2"/>
    </row>
    <row r="1489" spans="1:21" hidden="1" outlineLevel="1" x14ac:dyDescent="0.25">
      <c r="A1489" s="12">
        <v>2013</v>
      </c>
      <c r="B1489" s="26">
        <v>-4.0449999999999999</v>
      </c>
      <c r="C1489" s="26">
        <v>-3.0649999999999999</v>
      </c>
      <c r="D1489" s="26">
        <v>-5.4690000000000003</v>
      </c>
      <c r="E1489" s="26">
        <v>-0.55800000000000005</v>
      </c>
      <c r="F1489" s="26">
        <v>-5.2430000000000003</v>
      </c>
      <c r="G1489" s="26">
        <v>-4.08</v>
      </c>
      <c r="H1489" s="26">
        <v>-4.6159999999999997</v>
      </c>
      <c r="I1489" s="26">
        <v>-6.8789999999999996</v>
      </c>
      <c r="J1489" s="26">
        <v>-2.4089999999999998</v>
      </c>
      <c r="K1489" s="26">
        <v>-5.48</v>
      </c>
      <c r="U1489" s="2"/>
    </row>
    <row r="1490" spans="1:21" hidden="1" outlineLevel="1" x14ac:dyDescent="0.25">
      <c r="A1490" s="12">
        <v>2014</v>
      </c>
      <c r="B1490" s="26">
        <v>-3.4</v>
      </c>
      <c r="C1490" s="26">
        <v>-2.2999999999999998</v>
      </c>
      <c r="D1490" s="26">
        <v>-6.2</v>
      </c>
      <c r="E1490" s="26">
        <v>0.8</v>
      </c>
      <c r="F1490" s="26">
        <v>-2.2000000000000002</v>
      </c>
      <c r="G1490" s="26">
        <v>-2.2000000000000002</v>
      </c>
      <c r="H1490" s="26">
        <v>-2.2000000000000002</v>
      </c>
      <c r="I1490" s="26">
        <v>-7.8</v>
      </c>
      <c r="J1490" s="26">
        <v>-1.5</v>
      </c>
      <c r="K1490" s="26">
        <v>-3.5</v>
      </c>
      <c r="U1490" s="2"/>
    </row>
    <row r="1491" spans="1:21" collapsed="1" x14ac:dyDescent="0.25">
      <c r="A1491" s="12">
        <v>2015</v>
      </c>
      <c r="B1491" s="26">
        <v>-3.3</v>
      </c>
      <c r="C1491" s="26">
        <v>-1.9</v>
      </c>
      <c r="D1491" s="26">
        <v>-5.7</v>
      </c>
      <c r="E1491" s="26">
        <v>-1.5</v>
      </c>
      <c r="F1491" s="26">
        <v>-4.4000000000000004</v>
      </c>
      <c r="G1491" s="26">
        <v>-3.2</v>
      </c>
      <c r="H1491" s="26">
        <v>-1.7</v>
      </c>
      <c r="I1491" s="26">
        <v>-7.5</v>
      </c>
      <c r="J1491" s="26">
        <v>-0.2</v>
      </c>
      <c r="K1491" s="26">
        <v>-4.5999999999999996</v>
      </c>
      <c r="U1491" s="2"/>
    </row>
    <row r="1492" spans="1:21" x14ac:dyDescent="0.25">
      <c r="A1492" s="12">
        <v>2016</v>
      </c>
      <c r="B1492" s="26">
        <v>-3.4</v>
      </c>
      <c r="C1492" s="26">
        <v>-1.8</v>
      </c>
      <c r="D1492" s="26">
        <v>-6.3</v>
      </c>
      <c r="E1492" s="26">
        <v>-0.7</v>
      </c>
      <c r="F1492" s="26">
        <v>-3.8</v>
      </c>
      <c r="G1492" s="26">
        <v>-0.02</v>
      </c>
      <c r="H1492" s="26">
        <v>-3.3</v>
      </c>
      <c r="I1492" s="26">
        <v>-6.6</v>
      </c>
      <c r="J1492" s="26">
        <v>-1.7</v>
      </c>
      <c r="K1492" s="26">
        <v>-5.5</v>
      </c>
      <c r="U1492" s="2"/>
    </row>
    <row r="1493" spans="1:21" x14ac:dyDescent="0.25">
      <c r="A1493" s="12">
        <v>2017</v>
      </c>
      <c r="B1493" s="26">
        <v>-4.0999999999999996</v>
      </c>
      <c r="C1493" s="26">
        <v>-3.1</v>
      </c>
      <c r="D1493" s="26">
        <v>-6.9</v>
      </c>
      <c r="E1493" s="26">
        <v>0.2</v>
      </c>
      <c r="F1493" s="26">
        <v>-3.3</v>
      </c>
      <c r="G1493" s="26">
        <v>-0.9</v>
      </c>
      <c r="H1493" s="26">
        <v>-3.1</v>
      </c>
      <c r="I1493" s="26">
        <v>-6</v>
      </c>
      <c r="J1493" s="26">
        <v>-1.3</v>
      </c>
      <c r="K1493" s="26">
        <v>-7</v>
      </c>
      <c r="U1493" s="2"/>
    </row>
    <row r="1494" spans="1:21" x14ac:dyDescent="0.25">
      <c r="A1494" s="12">
        <v>2018</v>
      </c>
      <c r="B1494" s="26">
        <v>-5</v>
      </c>
      <c r="C1494" s="26">
        <v>-3.8</v>
      </c>
      <c r="D1494" s="26">
        <v>-8.1</v>
      </c>
      <c r="E1494" s="26">
        <v>-3.2</v>
      </c>
      <c r="F1494" s="26">
        <v>-6.3</v>
      </c>
      <c r="G1494" s="26">
        <v>-2.7</v>
      </c>
      <c r="H1494" s="26">
        <v>-4.5999999999999996</v>
      </c>
      <c r="I1494" s="26">
        <v>-8.9</v>
      </c>
      <c r="J1494" s="26">
        <v>-1.4</v>
      </c>
      <c r="K1494" s="26">
        <v>-8.5</v>
      </c>
    </row>
    <row r="1495" spans="1:21" x14ac:dyDescent="0.25">
      <c r="A1495" s="12">
        <v>2019</v>
      </c>
      <c r="B1495" s="26">
        <v>-4.7</v>
      </c>
      <c r="C1495" s="26">
        <v>-4.0999999999999996</v>
      </c>
      <c r="D1495" s="26">
        <v>-8.1</v>
      </c>
      <c r="E1495" s="26">
        <v>-1</v>
      </c>
      <c r="F1495" s="26">
        <v>-4.5</v>
      </c>
      <c r="G1495" s="26">
        <v>-1.3</v>
      </c>
      <c r="H1495" s="26">
        <v>-2.2000000000000002</v>
      </c>
      <c r="I1495" s="26">
        <v>-7.1</v>
      </c>
      <c r="J1495" s="26">
        <v>-4</v>
      </c>
      <c r="K1495" s="26">
        <v>-7</v>
      </c>
    </row>
    <row r="1496" spans="1:21" x14ac:dyDescent="0.25">
      <c r="A1496" s="12">
        <v>2020</v>
      </c>
      <c r="B1496" s="26">
        <v>-6</v>
      </c>
      <c r="C1496" s="26">
        <v>-6</v>
      </c>
      <c r="D1496" s="26">
        <v>-9.4</v>
      </c>
      <c r="E1496" s="26">
        <v>-2.9</v>
      </c>
      <c r="F1496" s="26">
        <v>-5.0999999999999996</v>
      </c>
      <c r="G1496" s="26">
        <v>-1.4</v>
      </c>
      <c r="H1496" s="26">
        <v>-5.3</v>
      </c>
      <c r="I1496" s="26">
        <v>-9.1999999999999993</v>
      </c>
      <c r="J1496" s="26">
        <v>-2.2000000000000002</v>
      </c>
      <c r="K1496" s="26">
        <v>-8.1999999999999993</v>
      </c>
    </row>
    <row r="1497" spans="1:21" x14ac:dyDescent="0.25">
      <c r="A1497" s="12">
        <v>2021</v>
      </c>
      <c r="B1497" s="26">
        <v>-9.1999999999999993</v>
      </c>
      <c r="C1497" s="26">
        <v>-9</v>
      </c>
      <c r="D1497" s="26">
        <v>-15.6</v>
      </c>
      <c r="E1497" s="26">
        <v>-6.4</v>
      </c>
      <c r="F1497" s="26">
        <v>-13</v>
      </c>
      <c r="G1497" s="26">
        <v>-4.2</v>
      </c>
      <c r="H1497" s="26">
        <v>-7.9</v>
      </c>
      <c r="I1497" s="26">
        <v>-13.4</v>
      </c>
      <c r="J1497" s="26">
        <v>-4.3</v>
      </c>
      <c r="K1497" s="26">
        <v>-11.2</v>
      </c>
      <c r="L1497" s="26"/>
    </row>
    <row r="1498" spans="1:21" x14ac:dyDescent="0.25">
      <c r="A1498" s="12">
        <v>2022</v>
      </c>
      <c r="B1498" s="26">
        <v>-7.8475503024947324</v>
      </c>
      <c r="C1498" s="26">
        <v>-8.1560126597854925</v>
      </c>
      <c r="D1498" s="26">
        <v>-11.781864299302473</v>
      </c>
      <c r="E1498" s="26">
        <v>-5.6714567072725943</v>
      </c>
      <c r="F1498" s="26">
        <v>-6.437768240343348</v>
      </c>
      <c r="G1498" s="26">
        <v>-4.8086320810039487</v>
      </c>
      <c r="H1498" s="26">
        <v>-7.4081803005008346</v>
      </c>
      <c r="I1498" s="26">
        <v>-10.387444082189704</v>
      </c>
      <c r="J1498" s="26">
        <v>-6.1988045162718617</v>
      </c>
      <c r="K1498" s="26">
        <v>-8.5589413621464114</v>
      </c>
      <c r="L1498" s="26"/>
    </row>
    <row r="1499" spans="1:21" x14ac:dyDescent="0.25">
      <c r="B1499" s="26"/>
      <c r="C1499" s="26"/>
      <c r="D1499" s="26"/>
      <c r="E1499" s="26"/>
      <c r="F1499" s="26"/>
      <c r="G1499" s="26"/>
      <c r="H1499" s="26"/>
      <c r="I1499" s="26"/>
      <c r="J1499" s="26"/>
      <c r="K1499" s="26"/>
      <c r="L1499" s="26"/>
    </row>
    <row r="1500" spans="1:21" x14ac:dyDescent="0.25">
      <c r="B1500" s="26"/>
      <c r="C1500" s="26"/>
      <c r="D1500" s="26"/>
      <c r="E1500" s="26"/>
      <c r="F1500" s="26"/>
      <c r="G1500" s="26"/>
      <c r="H1500" s="26"/>
      <c r="I1500" s="26"/>
      <c r="J1500" s="26"/>
      <c r="K1500" s="26"/>
      <c r="L1500" s="26"/>
    </row>
    <row r="1501" spans="1:21" x14ac:dyDescent="0.25">
      <c r="B1501" s="26"/>
      <c r="C1501" s="26"/>
      <c r="D1501" s="26"/>
      <c r="E1501" s="26"/>
      <c r="F1501" s="26"/>
      <c r="G1501" s="26"/>
      <c r="H1501" s="26"/>
      <c r="I1501" s="26"/>
      <c r="J1501" s="26"/>
      <c r="K1501" s="26"/>
      <c r="L1501" s="26"/>
    </row>
    <row r="1502" spans="1:21" x14ac:dyDescent="0.25">
      <c r="B1502" s="26"/>
      <c r="C1502" s="26"/>
      <c r="D1502" s="26"/>
      <c r="E1502" s="26"/>
      <c r="F1502" s="26"/>
      <c r="G1502" s="26"/>
      <c r="H1502" s="26"/>
      <c r="I1502" s="26"/>
      <c r="J1502" s="26"/>
      <c r="K1502" s="26"/>
      <c r="L1502" s="26"/>
    </row>
    <row r="1503" spans="1:21" x14ac:dyDescent="0.25">
      <c r="B1503" s="26"/>
      <c r="C1503" s="26"/>
      <c r="D1503" s="26"/>
      <c r="E1503" s="26"/>
      <c r="F1503" s="26"/>
      <c r="G1503" s="26"/>
      <c r="H1503" s="26"/>
      <c r="I1503" s="26"/>
      <c r="J1503" s="26"/>
      <c r="K1503" s="26"/>
      <c r="L1503" s="26"/>
    </row>
    <row r="1504" spans="1:21" x14ac:dyDescent="0.25">
      <c r="B1504" s="26"/>
      <c r="C1504" s="26"/>
      <c r="D1504" s="26"/>
      <c r="E1504" s="26"/>
      <c r="F1504" s="26"/>
      <c r="G1504" s="26"/>
      <c r="H1504" s="26"/>
      <c r="I1504" s="26"/>
      <c r="J1504" s="26"/>
      <c r="K1504" s="26"/>
      <c r="L1504" s="26"/>
    </row>
    <row r="1505" spans="1:12" x14ac:dyDescent="0.25">
      <c r="B1505" s="26"/>
      <c r="C1505" s="26"/>
      <c r="D1505" s="26"/>
      <c r="E1505" s="26"/>
      <c r="F1505" s="26"/>
      <c r="G1505" s="26"/>
      <c r="H1505" s="26"/>
      <c r="I1505" s="26"/>
      <c r="J1505" s="26"/>
      <c r="K1505" s="26"/>
      <c r="L1505" s="26"/>
    </row>
    <row r="1506" spans="1:12" x14ac:dyDescent="0.25">
      <c r="B1506" s="26"/>
      <c r="C1506" s="26"/>
      <c r="D1506" s="26"/>
      <c r="E1506" s="26"/>
      <c r="F1506" s="26"/>
      <c r="G1506" s="26"/>
      <c r="H1506" s="26"/>
      <c r="I1506" s="26"/>
      <c r="J1506" s="26"/>
      <c r="K1506" s="26"/>
      <c r="L1506" s="26"/>
    </row>
    <row r="1507" spans="1:12" x14ac:dyDescent="0.25">
      <c r="B1507" s="26"/>
      <c r="C1507" s="26"/>
      <c r="D1507" s="26"/>
      <c r="E1507" s="26"/>
      <c r="F1507" s="26"/>
      <c r="G1507" s="26"/>
      <c r="H1507" s="26"/>
      <c r="I1507" s="26"/>
      <c r="J1507" s="26"/>
      <c r="K1507" s="26"/>
      <c r="L1507" s="26"/>
    </row>
    <row r="1508" spans="1:12" x14ac:dyDescent="0.25">
      <c r="B1508" s="26"/>
      <c r="C1508" s="26"/>
      <c r="D1508" s="26"/>
      <c r="E1508" s="26"/>
      <c r="F1508" s="26"/>
      <c r="G1508" s="26"/>
      <c r="H1508" s="26"/>
      <c r="I1508" s="26"/>
      <c r="J1508" s="26"/>
      <c r="K1508" s="26"/>
      <c r="L1508" s="26"/>
    </row>
    <row r="1509" spans="1:12" x14ac:dyDescent="0.25">
      <c r="B1509" s="26"/>
      <c r="C1509" s="26"/>
      <c r="D1509" s="26"/>
      <c r="E1509" s="26"/>
      <c r="F1509" s="26"/>
      <c r="G1509" s="26"/>
      <c r="H1509" s="26"/>
      <c r="I1509" s="26"/>
      <c r="J1509" s="26"/>
      <c r="K1509" s="26"/>
      <c r="L1509" s="26"/>
    </row>
    <row r="1510" spans="1:12" x14ac:dyDescent="0.25">
      <c r="B1510" s="26"/>
      <c r="C1510" s="26"/>
      <c r="D1510" s="26"/>
      <c r="E1510" s="26"/>
      <c r="F1510" s="26" t="s">
        <v>79</v>
      </c>
      <c r="G1510" s="26"/>
      <c r="H1510" s="26"/>
      <c r="I1510" s="26"/>
      <c r="J1510" s="26"/>
      <c r="K1510" s="26"/>
      <c r="L1510" s="26"/>
    </row>
    <row r="1511" spans="1:12" x14ac:dyDescent="0.25">
      <c r="B1511" s="26"/>
      <c r="C1511" s="26"/>
      <c r="D1511" s="26"/>
      <c r="E1511" s="26"/>
      <c r="F1511" s="26"/>
      <c r="G1511" s="26"/>
      <c r="H1511" s="26"/>
      <c r="I1511" s="26"/>
      <c r="J1511" s="26"/>
      <c r="K1511" s="26"/>
      <c r="L1511" s="26"/>
    </row>
    <row r="1512" spans="1:12" x14ac:dyDescent="0.25">
      <c r="B1512" s="26"/>
      <c r="C1512" s="26"/>
      <c r="D1512" s="26"/>
      <c r="E1512" s="26"/>
      <c r="F1512" s="26"/>
      <c r="G1512" s="26"/>
      <c r="H1512" s="26"/>
      <c r="I1512" s="26"/>
      <c r="J1512" s="26"/>
      <c r="K1512" s="26"/>
      <c r="L1512" s="26"/>
    </row>
    <row r="1513" spans="1:12" x14ac:dyDescent="0.25">
      <c r="B1513" s="26"/>
      <c r="C1513" s="26"/>
      <c r="D1513" s="26"/>
      <c r="E1513" s="26"/>
      <c r="F1513" s="26"/>
      <c r="G1513" s="26"/>
      <c r="H1513" s="26"/>
      <c r="I1513" s="26"/>
      <c r="J1513" s="26"/>
      <c r="K1513" s="26"/>
      <c r="L1513" s="26"/>
    </row>
    <row r="1517" spans="1:12" s="2" customFormat="1" ht="5.25" customHeight="1" x14ac:dyDescent="0.2"/>
    <row r="1519" spans="1:12" x14ac:dyDescent="0.25">
      <c r="B1519" s="8" t="s">
        <v>3</v>
      </c>
      <c r="C1519" s="8" t="s">
        <v>4</v>
      </c>
      <c r="D1519" s="8" t="s">
        <v>5</v>
      </c>
      <c r="E1519" s="8" t="s">
        <v>6</v>
      </c>
      <c r="F1519" s="8" t="s">
        <v>146</v>
      </c>
      <c r="G1519" s="8" t="s">
        <v>7</v>
      </c>
      <c r="H1519" s="8" t="s">
        <v>8</v>
      </c>
      <c r="I1519" s="8" t="s">
        <v>9</v>
      </c>
      <c r="J1519" s="8" t="s">
        <v>147</v>
      </c>
      <c r="K1519" s="8" t="s">
        <v>10</v>
      </c>
    </row>
    <row r="1520" spans="1:12" x14ac:dyDescent="0.25">
      <c r="A1520" s="8" t="s">
        <v>16</v>
      </c>
      <c r="B1520" s="47">
        <v>1.590527459502173</v>
      </c>
      <c r="C1520" s="47">
        <v>1.8595163374561565</v>
      </c>
      <c r="D1520" s="47">
        <v>1.6330275229357798</v>
      </c>
      <c r="E1520" s="47">
        <v>1.3559027777777777</v>
      </c>
      <c r="G1520" s="47">
        <v>1.6822033898305084</v>
      </c>
      <c r="H1520" s="47">
        <v>1.4345238095238095</v>
      </c>
      <c r="I1520" s="47">
        <v>1.5981873111782476</v>
      </c>
      <c r="K1520" s="47">
        <v>1.5449438202247192</v>
      </c>
    </row>
    <row r="1521" spans="1:11" hidden="1" outlineLevel="1" x14ac:dyDescent="0.25">
      <c r="A1521" s="8" t="s">
        <v>17</v>
      </c>
      <c r="B1521" s="47">
        <v>1.6777359641985354</v>
      </c>
      <c r="C1521" s="47">
        <v>1.8584871516467607</v>
      </c>
      <c r="D1521" s="47">
        <v>1.7109826589595376</v>
      </c>
      <c r="E1521" s="47">
        <v>1.3819444444444444</v>
      </c>
      <c r="G1521" s="47">
        <v>2.011737089201878</v>
      </c>
      <c r="H1521" s="47">
        <v>1.7277777777777779</v>
      </c>
      <c r="I1521" s="47">
        <v>1.8734177215189873</v>
      </c>
      <c r="K1521" s="47">
        <v>1.4</v>
      </c>
    </row>
    <row r="1522" spans="1:11" hidden="1" outlineLevel="1" x14ac:dyDescent="0.25">
      <c r="A1522" s="8" t="s">
        <v>18</v>
      </c>
      <c r="B1522" s="47">
        <v>1.6213330672520454</v>
      </c>
      <c r="C1522" s="47">
        <v>1.6505983482218103</v>
      </c>
      <c r="D1522" s="47">
        <v>1.8841843088418431</v>
      </c>
      <c r="E1522" s="47">
        <v>1.4586994727592266</v>
      </c>
      <c r="G1522" s="47">
        <v>1.8913580246913579</v>
      </c>
      <c r="H1522" s="47">
        <v>1.5280487804878049</v>
      </c>
      <c r="I1522" s="47">
        <v>1.9328859060402686</v>
      </c>
      <c r="K1522" s="47">
        <v>1.6048387096774193</v>
      </c>
    </row>
    <row r="1523" spans="1:11" hidden="1" outlineLevel="1" x14ac:dyDescent="0.25">
      <c r="A1523" s="8" t="s">
        <v>19</v>
      </c>
      <c r="B1523" s="47">
        <v>1.5441778539464914</v>
      </c>
      <c r="C1523" s="47">
        <v>1.4920054819552306</v>
      </c>
      <c r="D1523" s="47">
        <v>1.8697729988052569</v>
      </c>
      <c r="E1523" s="47">
        <v>1.3378839590443685</v>
      </c>
      <c r="G1523" s="47">
        <v>1.6357758620689655</v>
      </c>
      <c r="H1523" s="47">
        <v>1.4926108374384237</v>
      </c>
      <c r="I1523" s="47">
        <v>1.6481481481481481</v>
      </c>
      <c r="K1523" s="47">
        <v>1.56575682382134</v>
      </c>
    </row>
    <row r="1524" spans="1:11" hidden="1" outlineLevel="1" x14ac:dyDescent="0.25">
      <c r="A1524" s="8" t="s">
        <v>20</v>
      </c>
      <c r="B1524" s="47">
        <v>1.5748991836333235</v>
      </c>
      <c r="C1524" s="47">
        <v>1.4589235127478755</v>
      </c>
      <c r="D1524" s="47">
        <v>1.7957393483709274</v>
      </c>
      <c r="E1524" s="47">
        <v>1.3242811501597445</v>
      </c>
      <c r="G1524" s="47">
        <v>1.732905982905983</v>
      </c>
      <c r="H1524" s="47">
        <v>1.34375</v>
      </c>
      <c r="I1524" s="47">
        <v>2.0141342756183747</v>
      </c>
      <c r="K1524" s="47">
        <v>1.4423592493297588</v>
      </c>
    </row>
    <row r="1525" spans="1:11" collapsed="1" x14ac:dyDescent="0.25">
      <c r="A1525" s="12">
        <v>2005</v>
      </c>
      <c r="B1525" s="47">
        <v>1.5247243801460668</v>
      </c>
      <c r="C1525" s="47">
        <v>1.3964539007092198</v>
      </c>
      <c r="D1525" s="47">
        <v>1.9561952440550687</v>
      </c>
      <c r="E1525" s="47">
        <v>1.185672514619883</v>
      </c>
      <c r="G1525" s="47">
        <v>1.6114519427402862</v>
      </c>
      <c r="H1525" s="47">
        <v>1.3238993710691824</v>
      </c>
      <c r="I1525" s="47">
        <v>1.7443365695792881</v>
      </c>
      <c r="K1525" s="47">
        <v>1.4282115869017633</v>
      </c>
    </row>
    <row r="1526" spans="1:11" hidden="1" outlineLevel="1" x14ac:dyDescent="0.25">
      <c r="A1526" s="8" t="s">
        <v>122</v>
      </c>
      <c r="B1526" s="47">
        <v>1.4863601635881534</v>
      </c>
      <c r="C1526" s="47">
        <v>1.3564436100308435</v>
      </c>
      <c r="D1526" s="47">
        <v>1.8150684931506849</v>
      </c>
      <c r="E1526" s="47">
        <v>1.3124018838304552</v>
      </c>
      <c r="G1526" s="47">
        <v>1.6015473887814313</v>
      </c>
      <c r="H1526" s="47">
        <v>1.3372093023255813</v>
      </c>
      <c r="I1526" s="47">
        <v>1.6027397260273972</v>
      </c>
      <c r="K1526" s="47">
        <v>1.4748743718592965</v>
      </c>
    </row>
    <row r="1527" spans="1:11" hidden="1" outlineLevel="1" x14ac:dyDescent="0.25">
      <c r="A1527" s="12">
        <v>2007</v>
      </c>
      <c r="B1527" s="47">
        <v>1.42</v>
      </c>
      <c r="C1527" s="47">
        <v>1.29</v>
      </c>
      <c r="D1527" s="47">
        <v>1.68</v>
      </c>
      <c r="E1527" s="47">
        <v>1.1200000000000001</v>
      </c>
      <c r="G1527" s="47">
        <v>1.52</v>
      </c>
      <c r="H1527" s="47">
        <v>1.32</v>
      </c>
      <c r="I1527" s="47">
        <v>1.45</v>
      </c>
      <c r="K1527" s="47">
        <v>1.47</v>
      </c>
    </row>
    <row r="1528" spans="1:11" hidden="1" outlineLevel="1" x14ac:dyDescent="0.25">
      <c r="A1528" s="32">
        <v>2008</v>
      </c>
      <c r="B1528" s="47">
        <v>1.29</v>
      </c>
      <c r="C1528" s="47">
        <v>1.19</v>
      </c>
      <c r="D1528" s="47">
        <v>1.36</v>
      </c>
      <c r="E1528" s="47">
        <v>0.93</v>
      </c>
      <c r="G1528" s="47">
        <v>1.31</v>
      </c>
      <c r="H1528" s="47">
        <v>1.08</v>
      </c>
      <c r="I1528" s="47">
        <v>1.4</v>
      </c>
      <c r="K1528" s="47">
        <v>1.27</v>
      </c>
    </row>
    <row r="1529" spans="1:11" hidden="1" outlineLevel="1" x14ac:dyDescent="0.25">
      <c r="A1529" s="12">
        <v>2009</v>
      </c>
      <c r="B1529" s="47">
        <v>1.38</v>
      </c>
      <c r="C1529" s="47">
        <v>1.25</v>
      </c>
      <c r="D1529" s="47">
        <v>1.57</v>
      </c>
      <c r="E1529" s="47">
        <v>1.03</v>
      </c>
      <c r="G1529" s="47">
        <v>1.4</v>
      </c>
      <c r="H1529" s="47">
        <v>1.27</v>
      </c>
      <c r="I1529" s="47">
        <v>1.45</v>
      </c>
      <c r="K1529" s="47">
        <v>1.38</v>
      </c>
    </row>
    <row r="1530" spans="1:11" collapsed="1" x14ac:dyDescent="0.25">
      <c r="A1530" s="12">
        <v>2010</v>
      </c>
      <c r="B1530" s="47">
        <v>1.56</v>
      </c>
      <c r="C1530" s="47">
        <v>1.37</v>
      </c>
      <c r="D1530" s="47">
        <v>1.91</v>
      </c>
      <c r="E1530" s="47">
        <v>1.28</v>
      </c>
      <c r="F1530" s="8">
        <v>1.68</v>
      </c>
      <c r="G1530" s="47">
        <v>1.47</v>
      </c>
      <c r="H1530" s="47">
        <v>1.52</v>
      </c>
      <c r="I1530" s="47">
        <v>2.17</v>
      </c>
      <c r="J1530" s="8">
        <v>1.29</v>
      </c>
      <c r="K1530" s="47">
        <v>1.47</v>
      </c>
    </row>
    <row r="1531" spans="1:11" hidden="1" outlineLevel="1" x14ac:dyDescent="0.25">
      <c r="A1531" s="12">
        <v>2011</v>
      </c>
      <c r="B1531" s="47">
        <f>[2]Pārskats_kopsavilkums!$BT$1697</f>
        <v>1023</v>
      </c>
      <c r="C1531" s="47">
        <f>[2]Pārskats_kopsavilkums!$BT$1698</f>
        <v>453</v>
      </c>
      <c r="D1531" s="47">
        <f>[2]Pārskats_kopsavilkums!$BT$1699</f>
        <v>315</v>
      </c>
      <c r="E1531" s="47">
        <f>[2]Pārskats_kopsavilkums!$BT$1700</f>
        <v>509</v>
      </c>
      <c r="F1531" s="8">
        <v>1.63</v>
      </c>
      <c r="G1531" s="47">
        <f>[2]Pārskats_kopsavilkums!$BT$1702</f>
        <v>0</v>
      </c>
      <c r="H1531" s="47">
        <f>[2]Pārskats_kopsavilkums!$BT$1703</f>
        <v>1.5160690571049136</v>
      </c>
      <c r="I1531" s="47">
        <f>[2]Pārskats_kopsavilkums!$BT$1704</f>
        <v>1.3740470139771284</v>
      </c>
      <c r="J1531" s="8">
        <v>1.26</v>
      </c>
      <c r="K1531" s="47">
        <f>[2]Pārskats_kopsavilkums!$BT$1706</f>
        <v>1.2746858168761221</v>
      </c>
    </row>
    <row r="1532" spans="1:11" hidden="1" outlineLevel="1" x14ac:dyDescent="0.25">
      <c r="A1532" s="12">
        <v>2012</v>
      </c>
      <c r="B1532" s="47">
        <v>1.4590000000000001</v>
      </c>
      <c r="C1532" s="47">
        <v>1.3240000000000001</v>
      </c>
      <c r="D1532" s="47">
        <v>1.78</v>
      </c>
      <c r="E1532" s="47">
        <v>1.04</v>
      </c>
      <c r="F1532" s="47">
        <v>1.3129999999999999</v>
      </c>
      <c r="G1532" s="47">
        <v>1.3149999999999999</v>
      </c>
      <c r="H1532" s="47">
        <v>1.4630000000000001</v>
      </c>
      <c r="I1532" s="47">
        <v>1.734</v>
      </c>
      <c r="J1532" s="47">
        <v>1.18</v>
      </c>
      <c r="K1532" s="47">
        <v>1.6779999999999999</v>
      </c>
    </row>
    <row r="1533" spans="1:11" hidden="1" outlineLevel="1" x14ac:dyDescent="0.25">
      <c r="A1533" s="12">
        <v>2013</v>
      </c>
      <c r="B1533" s="47">
        <v>1.393</v>
      </c>
      <c r="C1533" s="47">
        <v>1.28</v>
      </c>
      <c r="D1533" s="47">
        <v>1.5609999999999999</v>
      </c>
      <c r="E1533" s="47">
        <v>1.048</v>
      </c>
      <c r="F1533" s="47">
        <v>1.67</v>
      </c>
      <c r="G1533" s="47">
        <v>1.3660000000000001</v>
      </c>
      <c r="H1533" s="47">
        <v>1.4470000000000001</v>
      </c>
      <c r="I1533" s="47">
        <v>1.827</v>
      </c>
      <c r="J1533" s="47">
        <v>1.2589999999999999</v>
      </c>
      <c r="K1533" s="47">
        <v>1.583</v>
      </c>
    </row>
    <row r="1534" spans="1:11" hidden="1" outlineLevel="1" x14ac:dyDescent="0.25">
      <c r="A1534" s="12">
        <v>2014</v>
      </c>
      <c r="B1534" s="8">
        <v>1.31</v>
      </c>
      <c r="C1534" s="8">
        <v>1.2</v>
      </c>
      <c r="D1534" s="8">
        <v>1.68</v>
      </c>
      <c r="E1534" s="8">
        <v>0.94</v>
      </c>
      <c r="F1534" s="8">
        <v>1.24</v>
      </c>
      <c r="G1534" s="8">
        <v>1.18</v>
      </c>
      <c r="H1534" s="8">
        <v>1.19</v>
      </c>
      <c r="I1534" s="8">
        <v>1.93</v>
      </c>
      <c r="J1534" s="8">
        <v>1.1299999999999999</v>
      </c>
      <c r="K1534" s="8">
        <v>1.34</v>
      </c>
    </row>
    <row r="1535" spans="1:11" collapsed="1" x14ac:dyDescent="0.25">
      <c r="A1535" s="12">
        <v>2015</v>
      </c>
      <c r="B1535" s="47">
        <f>[1]Eiro!$CI$1286</f>
        <v>1.2956913417352929</v>
      </c>
      <c r="C1535" s="47">
        <f>[1]Eiro!$CI$1287</f>
        <v>1.1652705757213138</v>
      </c>
      <c r="D1535" s="47">
        <f>[1]Eiro!$CI$1288</f>
        <v>1.5384615384615385</v>
      </c>
      <c r="E1535" s="47">
        <f>[1]Eiro!$CI$1289</f>
        <v>1.1292217327459617</v>
      </c>
      <c r="F1535" s="47">
        <f>[1]Eiro!$CI$1290</f>
        <v>1.4691943127962086</v>
      </c>
      <c r="G1535" s="47">
        <f>[1]Eiro!$CI$1291</f>
        <v>1.2604340567612689</v>
      </c>
      <c r="H1535" s="47">
        <f>[1]Eiro!$CI$1292</f>
        <v>1.1455847255369929</v>
      </c>
      <c r="I1535" s="47">
        <f>[1]Eiro!$CI$1293</f>
        <v>1.8333333333333333</v>
      </c>
      <c r="J1535" s="47">
        <f>[1]Eiro!$CI$1294</f>
        <v>1.0136986301369864</v>
      </c>
      <c r="K1535" s="47">
        <f>[1]Eiro!$CI$1295</f>
        <v>1.4621848739495797</v>
      </c>
    </row>
    <row r="1536" spans="1:11" x14ac:dyDescent="0.25">
      <c r="A1536" s="12">
        <v>2016</v>
      </c>
      <c r="B1536" s="47">
        <v>1.3</v>
      </c>
      <c r="C1536" s="8">
        <v>1.1499999999999999</v>
      </c>
      <c r="D1536" s="8">
        <v>1.65</v>
      </c>
      <c r="E1536" s="8">
        <v>1.05</v>
      </c>
      <c r="F1536" s="8">
        <v>1.39</v>
      </c>
      <c r="G1536" s="47">
        <v>1</v>
      </c>
      <c r="H1536" s="8">
        <v>1.27</v>
      </c>
      <c r="I1536" s="8">
        <v>1.66</v>
      </c>
      <c r="J1536" s="8">
        <v>1.1399999999999999</v>
      </c>
      <c r="K1536" s="8">
        <v>1.59</v>
      </c>
    </row>
    <row r="1537" spans="1:11" x14ac:dyDescent="0.25">
      <c r="A1537" s="12">
        <v>2017</v>
      </c>
      <c r="B1537" s="8">
        <v>1.38</v>
      </c>
      <c r="C1537" s="8">
        <v>1.29</v>
      </c>
      <c r="D1537" s="8">
        <v>1.72</v>
      </c>
      <c r="E1537" s="8">
        <v>0.98</v>
      </c>
      <c r="F1537" s="8">
        <v>1.34</v>
      </c>
      <c r="G1537" s="8">
        <v>1.07</v>
      </c>
      <c r="H1537" s="8">
        <v>1.27</v>
      </c>
      <c r="I1537" s="8">
        <v>1.61</v>
      </c>
      <c r="J1537" s="8">
        <v>1.1100000000000001</v>
      </c>
      <c r="K1537" s="47">
        <v>1.8</v>
      </c>
    </row>
    <row r="1538" spans="1:11" x14ac:dyDescent="0.25">
      <c r="A1538" s="12">
        <v>2018</v>
      </c>
      <c r="B1538" s="8">
        <v>1.49</v>
      </c>
      <c r="C1538" s="8">
        <v>1.38</v>
      </c>
      <c r="D1538" s="8">
        <v>1.96</v>
      </c>
      <c r="E1538" s="8">
        <v>1.31</v>
      </c>
      <c r="F1538" s="8">
        <v>1.76</v>
      </c>
      <c r="G1538" s="8">
        <v>1.22</v>
      </c>
      <c r="H1538" s="8">
        <v>1.41</v>
      </c>
      <c r="I1538" s="8">
        <v>2.0499999999999998</v>
      </c>
      <c r="J1538" s="8">
        <v>1.1200000000000001</v>
      </c>
      <c r="K1538" s="8">
        <v>2.08</v>
      </c>
    </row>
    <row r="1539" spans="1:11" x14ac:dyDescent="0.25">
      <c r="A1539" s="12">
        <v>2019</v>
      </c>
      <c r="B1539" s="47">
        <v>1.48</v>
      </c>
      <c r="C1539" s="47">
        <v>1.44</v>
      </c>
      <c r="D1539" s="47">
        <v>1.96</v>
      </c>
      <c r="E1539" s="47">
        <v>1.08</v>
      </c>
      <c r="F1539" s="47">
        <v>1.5</v>
      </c>
      <c r="G1539" s="47">
        <v>1.1000000000000001</v>
      </c>
      <c r="H1539" s="47">
        <v>1.19</v>
      </c>
      <c r="I1539" s="47">
        <v>1.76</v>
      </c>
      <c r="J1539" s="47">
        <v>1.37</v>
      </c>
      <c r="K1539" s="47">
        <v>1.86</v>
      </c>
    </row>
    <row r="1540" spans="1:11" x14ac:dyDescent="0.25">
      <c r="A1540" s="12">
        <v>2020</v>
      </c>
      <c r="B1540" s="8">
        <v>1.64</v>
      </c>
      <c r="C1540" s="8">
        <v>1.68</v>
      </c>
      <c r="D1540" s="8">
        <v>2.1800000000000002</v>
      </c>
      <c r="E1540" s="8">
        <v>1.26</v>
      </c>
      <c r="F1540" s="8">
        <v>1.61</v>
      </c>
      <c r="G1540" s="8">
        <v>1.1100000000000001</v>
      </c>
      <c r="H1540" s="8">
        <v>1.53</v>
      </c>
      <c r="I1540" s="8">
        <v>2.25</v>
      </c>
      <c r="J1540" s="8">
        <v>1.19</v>
      </c>
      <c r="K1540" s="8">
        <v>1.95</v>
      </c>
    </row>
    <row r="1541" spans="1:11" x14ac:dyDescent="0.25">
      <c r="A1541" s="12">
        <v>2021</v>
      </c>
      <c r="B1541" s="8">
        <v>1.99</v>
      </c>
      <c r="C1541" s="47">
        <v>2</v>
      </c>
      <c r="D1541" s="8">
        <v>3.08</v>
      </c>
      <c r="E1541" s="8">
        <v>1.63</v>
      </c>
      <c r="F1541" s="8">
        <v>2.5299999999999998</v>
      </c>
      <c r="G1541" s="8">
        <v>1.33</v>
      </c>
      <c r="H1541" s="8">
        <v>1.75</v>
      </c>
      <c r="I1541" s="8">
        <v>2.69</v>
      </c>
      <c r="J1541" s="8">
        <v>1.37</v>
      </c>
      <c r="K1541" s="8">
        <v>2.54</v>
      </c>
    </row>
    <row r="1542" spans="1:11" x14ac:dyDescent="0.25">
      <c r="A1542" s="12">
        <v>2022</v>
      </c>
      <c r="B1542" s="19">
        <v>1.9262253980193056</v>
      </c>
      <c r="C1542" s="19">
        <v>2.0362726704190117</v>
      </c>
      <c r="D1542" s="19">
        <v>2.689090909090909</v>
      </c>
      <c r="E1542" s="19">
        <v>1.6372950819672132</v>
      </c>
      <c r="F1542" s="19">
        <v>1.71875</v>
      </c>
      <c r="G1542" s="19">
        <v>1.4019607843137254</v>
      </c>
      <c r="H1542" s="19">
        <v>1.8147540983606558</v>
      </c>
      <c r="I1542" s="19">
        <v>2.3300970873786406</v>
      </c>
      <c r="J1542" s="19">
        <v>1.6222222222222222</v>
      </c>
      <c r="K1542" s="19">
        <v>2.0601503759398496</v>
      </c>
    </row>
    <row r="1553" spans="1:11" x14ac:dyDescent="0.25">
      <c r="D1553" s="8" t="s">
        <v>79</v>
      </c>
    </row>
    <row r="1561" spans="1:11" s="2" customFormat="1" ht="5.25" customHeight="1" x14ac:dyDescent="0.2"/>
    <row r="1563" spans="1:11" x14ac:dyDescent="0.25">
      <c r="B1563" s="8" t="s">
        <v>3</v>
      </c>
      <c r="C1563" s="8" t="s">
        <v>4</v>
      </c>
      <c r="D1563" s="8" t="s">
        <v>5</v>
      </c>
      <c r="E1563" s="8" t="s">
        <v>6</v>
      </c>
      <c r="F1563" s="8" t="s">
        <v>146</v>
      </c>
      <c r="G1563" s="8" t="s">
        <v>7</v>
      </c>
      <c r="H1563" s="8" t="s">
        <v>8</v>
      </c>
      <c r="I1563" s="8" t="s">
        <v>9</v>
      </c>
      <c r="J1563" s="8" t="s">
        <v>147</v>
      </c>
      <c r="K1563" s="8" t="s">
        <v>10</v>
      </c>
    </row>
    <row r="1564" spans="1:11" x14ac:dyDescent="0.25">
      <c r="A1564" s="8" t="s">
        <v>16</v>
      </c>
      <c r="B1564" s="19">
        <v>13.403179972598497</v>
      </c>
      <c r="C1564" s="19">
        <v>12.947983119933054</v>
      </c>
      <c r="D1564" s="19">
        <v>12.405207748027928</v>
      </c>
      <c r="E1564" s="19">
        <v>11.623234563124136</v>
      </c>
      <c r="G1564" s="19">
        <v>13.84432975310364</v>
      </c>
      <c r="H1564" s="19">
        <v>13.057871837800642</v>
      </c>
      <c r="I1564" s="19">
        <v>13.284447904372065</v>
      </c>
      <c r="K1564" s="19">
        <v>12.183775641309646</v>
      </c>
    </row>
    <row r="1565" spans="1:11" hidden="1" outlineLevel="1" x14ac:dyDescent="0.25">
      <c r="A1565" s="8" t="s">
        <v>17</v>
      </c>
      <c r="B1565" s="19">
        <v>14.214</v>
      </c>
      <c r="C1565" s="19">
        <v>13.904999999999999</v>
      </c>
      <c r="D1565" s="19">
        <v>13.086</v>
      </c>
      <c r="E1565" s="19">
        <v>12.406000000000001</v>
      </c>
      <c r="F1565" s="19"/>
      <c r="G1565" s="19">
        <v>15.738</v>
      </c>
      <c r="H1565" s="19">
        <v>14.403</v>
      </c>
      <c r="I1565" s="19">
        <v>15.534000000000001</v>
      </c>
      <c r="J1565" s="19"/>
      <c r="K1565" s="19">
        <v>13.211</v>
      </c>
    </row>
    <row r="1566" spans="1:11" hidden="1" outlineLevel="1" x14ac:dyDescent="0.25">
      <c r="A1566" s="8" t="s">
        <v>18</v>
      </c>
      <c r="B1566" s="19">
        <v>14.132999999999999</v>
      </c>
      <c r="C1566" s="19">
        <v>13.429</v>
      </c>
      <c r="D1566" s="19">
        <v>13.529</v>
      </c>
      <c r="E1566" s="19">
        <v>12.972</v>
      </c>
      <c r="F1566" s="19"/>
      <c r="G1566" s="19">
        <v>14.211</v>
      </c>
      <c r="H1566" s="19">
        <v>14.647</v>
      </c>
      <c r="I1566" s="19">
        <v>15.257</v>
      </c>
      <c r="J1566" s="19"/>
      <c r="K1566" s="19">
        <v>13.802</v>
      </c>
    </row>
    <row r="1567" spans="1:11" hidden="1" outlineLevel="1" x14ac:dyDescent="0.25">
      <c r="A1567" s="8" t="s">
        <v>19</v>
      </c>
      <c r="B1567" s="19">
        <v>14.249000000000001</v>
      </c>
      <c r="C1567" s="19">
        <v>13.577</v>
      </c>
      <c r="D1567" s="19">
        <v>14.263999999999999</v>
      </c>
      <c r="E1567" s="19">
        <v>12.257999999999999</v>
      </c>
      <c r="F1567" s="19"/>
      <c r="G1567" s="19">
        <v>14.096</v>
      </c>
      <c r="H1567" s="19">
        <v>14.331</v>
      </c>
      <c r="I1567" s="19">
        <v>14.37</v>
      </c>
      <c r="J1567" s="19"/>
      <c r="K1567" s="19">
        <v>14.661</v>
      </c>
    </row>
    <row r="1568" spans="1:11" hidden="1" outlineLevel="1" x14ac:dyDescent="0.25">
      <c r="A1568" s="8" t="s">
        <v>20</v>
      </c>
      <c r="B1568" s="19">
        <v>14.234999999999999</v>
      </c>
      <c r="C1568" s="19">
        <v>13.738</v>
      </c>
      <c r="D1568" s="19">
        <v>13.359</v>
      </c>
      <c r="E1568" s="19">
        <v>13.016999999999999</v>
      </c>
      <c r="F1568" s="19"/>
      <c r="G1568" s="19">
        <v>15.173999999999999</v>
      </c>
      <c r="H1568" s="19">
        <v>13.861000000000001</v>
      </c>
      <c r="I1568" s="19">
        <v>15.634</v>
      </c>
      <c r="J1568" s="19"/>
      <c r="K1568" s="19">
        <v>12.64</v>
      </c>
    </row>
    <row r="1569" spans="1:12" collapsed="1" x14ac:dyDescent="0.25">
      <c r="A1569" s="12">
        <v>2005</v>
      </c>
      <c r="B1569" s="19">
        <v>14.712</v>
      </c>
      <c r="C1569" s="19">
        <v>13.933</v>
      </c>
      <c r="D1569" s="19">
        <v>14.836</v>
      </c>
      <c r="E1569" s="19">
        <v>12.8</v>
      </c>
      <c r="F1569" s="19"/>
      <c r="G1569" s="19">
        <v>14.843999999999999</v>
      </c>
      <c r="H1569" s="19">
        <v>15.209</v>
      </c>
      <c r="I1569" s="19">
        <v>14.983000000000001</v>
      </c>
      <c r="J1569" s="19"/>
      <c r="K1569" s="19">
        <v>13.414999999999999</v>
      </c>
    </row>
    <row r="1570" spans="1:12" hidden="1" outlineLevel="1" x14ac:dyDescent="0.25">
      <c r="A1570" s="8" t="s">
        <v>122</v>
      </c>
      <c r="B1570" s="19">
        <v>14.973000000000001</v>
      </c>
      <c r="C1570" s="19">
        <v>14.397</v>
      </c>
      <c r="D1570" s="19">
        <v>15.391</v>
      </c>
      <c r="E1570" s="19">
        <v>13.224</v>
      </c>
      <c r="F1570" s="19"/>
      <c r="G1570" s="19">
        <v>15.679</v>
      </c>
      <c r="H1570" s="19">
        <v>13.952999999999999</v>
      </c>
      <c r="I1570" s="19">
        <v>16.446000000000002</v>
      </c>
      <c r="J1570" s="19"/>
      <c r="K1570" s="19">
        <v>14.034000000000001</v>
      </c>
      <c r="L1570" s="19"/>
    </row>
    <row r="1571" spans="1:12" hidden="1" outlineLevel="1" x14ac:dyDescent="0.25">
      <c r="A1571" s="12">
        <v>2007</v>
      </c>
      <c r="B1571" s="19">
        <v>15.074999999999999</v>
      </c>
      <c r="C1571" s="19">
        <v>14.644</v>
      </c>
      <c r="D1571" s="19">
        <v>15.132</v>
      </c>
      <c r="E1571" s="19">
        <v>13.069000000000001</v>
      </c>
      <c r="F1571" s="19"/>
      <c r="G1571" s="19">
        <v>16.686</v>
      </c>
      <c r="H1571" s="19">
        <v>13.981999999999999</v>
      </c>
      <c r="I1571" s="19">
        <v>15.145</v>
      </c>
      <c r="J1571" s="19"/>
      <c r="K1571" s="19">
        <v>15.077999999999999</v>
      </c>
      <c r="L1571" s="19"/>
    </row>
    <row r="1572" spans="1:12" hidden="1" outlineLevel="1" x14ac:dyDescent="0.25">
      <c r="A1572" s="12">
        <v>2008</v>
      </c>
      <c r="B1572" s="19">
        <v>14.336</v>
      </c>
      <c r="C1572" s="19">
        <v>14.029</v>
      </c>
      <c r="D1572" s="19">
        <v>13.746</v>
      </c>
      <c r="E1572" s="19">
        <v>11.602</v>
      </c>
      <c r="F1572" s="19"/>
      <c r="G1572" s="19">
        <v>14.756</v>
      </c>
      <c r="H1572" s="19">
        <v>12.68</v>
      </c>
      <c r="I1572" s="19">
        <v>13.907</v>
      </c>
      <c r="J1572" s="19"/>
      <c r="K1572" s="19">
        <v>14.0623</v>
      </c>
    </row>
    <row r="1573" spans="1:12" hidden="1" outlineLevel="1" x14ac:dyDescent="0.25">
      <c r="A1573" s="12">
        <v>2009</v>
      </c>
      <c r="B1573" s="19">
        <v>14.099</v>
      </c>
      <c r="C1573" s="19">
        <v>13.28</v>
      </c>
      <c r="D1573" s="19">
        <v>14.318</v>
      </c>
      <c r="E1573" s="19">
        <v>11.555999999999999</v>
      </c>
      <c r="F1573" s="19">
        <v>13.752000000000001</v>
      </c>
      <c r="G1573" s="19">
        <v>15.285</v>
      </c>
      <c r="H1573" s="19">
        <v>13.521000000000001</v>
      </c>
      <c r="I1573" s="19">
        <v>14.077999999999999</v>
      </c>
      <c r="J1573" s="19">
        <v>11.782</v>
      </c>
      <c r="K1573" s="19">
        <v>13.59</v>
      </c>
    </row>
    <row r="1574" spans="1:12" collapsed="1" x14ac:dyDescent="0.25">
      <c r="A1574" s="12">
        <v>2010</v>
      </c>
      <c r="B1574" s="19">
        <v>14.48</v>
      </c>
      <c r="C1574" s="19">
        <v>13.788</v>
      </c>
      <c r="D1574" s="19">
        <v>15.247999999999999</v>
      </c>
      <c r="E1574" s="19">
        <v>11.853999999999999</v>
      </c>
      <c r="F1574" s="8">
        <v>13.7</v>
      </c>
      <c r="G1574" s="19">
        <v>14.504</v>
      </c>
      <c r="H1574" s="19">
        <v>13.651999999999999</v>
      </c>
      <c r="I1574" s="19">
        <v>16.562999999999999</v>
      </c>
      <c r="J1574" s="8">
        <v>11.9</v>
      </c>
      <c r="K1574" s="19">
        <v>14.042999999999999</v>
      </c>
    </row>
    <row r="1575" spans="1:12" hidden="1" outlineLevel="1" x14ac:dyDescent="0.25">
      <c r="A1575" s="12">
        <v>2011</v>
      </c>
      <c r="B1575" s="19">
        <f>[2]Pārskats_kopsavilkums!$BT$1709</f>
        <v>1.4228094575799721</v>
      </c>
      <c r="C1575" s="19">
        <f>[2]Pārskats_kopsavilkums!$BT$1710</f>
        <v>1.790513833992095</v>
      </c>
      <c r="D1575" s="19">
        <f>[2]Pārskats_kopsavilkums!$BT$1711</f>
        <v>1.26</v>
      </c>
      <c r="E1575" s="19">
        <f>[2]Pārskats_kopsavilkums!$BT$1712</f>
        <v>1.6419354838709677</v>
      </c>
      <c r="F1575" s="19">
        <v>14</v>
      </c>
      <c r="G1575" s="19">
        <f>[2]Pārskats_kopsavilkums!$BT$1714</f>
        <v>0</v>
      </c>
      <c r="H1575" s="19">
        <f>[2]Pārskats_kopsavilkums!$BT$1715</f>
        <v>13.978115971344373</v>
      </c>
      <c r="I1575" s="19">
        <f>[2]Pārskats_kopsavilkums!$BT$1716</f>
        <v>13.299450557897423</v>
      </c>
      <c r="J1575" s="8">
        <v>12.8</v>
      </c>
      <c r="K1575" s="19">
        <f>[2]Pārskats_kopsavilkums!$BT$1718</f>
        <v>12.182566918325326</v>
      </c>
    </row>
    <row r="1576" spans="1:12" hidden="1" outlineLevel="1" x14ac:dyDescent="0.25">
      <c r="A1576" s="12">
        <v>2012</v>
      </c>
      <c r="B1576" s="19">
        <v>14.342000000000001</v>
      </c>
      <c r="C1576" s="19">
        <v>13.861000000000001</v>
      </c>
      <c r="D1576" s="19">
        <v>15.125999999999999</v>
      </c>
      <c r="E1576" s="19">
        <v>11.199</v>
      </c>
      <c r="F1576" s="19">
        <v>12.335000000000001</v>
      </c>
      <c r="G1576" s="19">
        <v>14.045</v>
      </c>
      <c r="H1576" s="19">
        <v>14.237</v>
      </c>
      <c r="I1576" s="19">
        <v>15.282</v>
      </c>
      <c r="J1576" s="19">
        <v>12.423999999999999</v>
      </c>
      <c r="K1576" s="19">
        <v>14.651</v>
      </c>
    </row>
    <row r="1577" spans="1:12" hidden="1" outlineLevel="1" x14ac:dyDescent="0.25">
      <c r="A1577" s="12">
        <v>2013</v>
      </c>
      <c r="B1577" s="19">
        <f>[3]Eiro!$CA$1252</f>
        <v>14.334978126055475</v>
      </c>
      <c r="C1577" s="19">
        <f>[3]Eiro!$CA$1253</f>
        <v>14.007535345245644</v>
      </c>
      <c r="D1577" s="19">
        <f>[3]Eiro!$CA$1254</f>
        <v>15.216868986190406</v>
      </c>
      <c r="E1577" s="19">
        <f>[3]Eiro!$CA$1255</f>
        <v>12.227028535547339</v>
      </c>
      <c r="F1577" s="19">
        <f>[3]Eiro!$CA$1256</f>
        <v>13.064592376122739</v>
      </c>
      <c r="G1577" s="19">
        <f>[3]Eiro!$CA$1257</f>
        <v>15.21608040201005</v>
      </c>
      <c r="H1577" s="19">
        <f>[3]Eiro!$CA$1258</f>
        <v>14.945916636543114</v>
      </c>
      <c r="I1577" s="19">
        <f>[3]Eiro!$CA$1259</f>
        <v>15.193001202083611</v>
      </c>
      <c r="J1577" s="19">
        <f>[3]Eiro!$CA$1260</f>
        <v>11.709007904637105</v>
      </c>
      <c r="K1577" s="19">
        <f>[3]Eiro!$CA$1261</f>
        <v>14.886713744308421</v>
      </c>
    </row>
    <row r="1578" spans="1:12" hidden="1" outlineLevel="1" x14ac:dyDescent="0.25">
      <c r="A1578" s="12">
        <v>2014</v>
      </c>
      <c r="B1578" s="19">
        <v>14.3</v>
      </c>
      <c r="C1578" s="19">
        <v>14</v>
      </c>
      <c r="D1578" s="19">
        <v>15.3</v>
      </c>
      <c r="E1578" s="19">
        <v>11.9</v>
      </c>
      <c r="F1578" s="19">
        <v>11.6</v>
      </c>
      <c r="G1578" s="19">
        <v>14.3</v>
      </c>
      <c r="H1578" s="19">
        <v>13.9</v>
      </c>
      <c r="I1578" s="19">
        <v>16.3</v>
      </c>
      <c r="J1578" s="19">
        <v>13.4</v>
      </c>
      <c r="K1578" s="8">
        <v>13.9</v>
      </c>
    </row>
    <row r="1579" spans="1:12" collapsed="1" x14ac:dyDescent="0.25">
      <c r="A1579" s="12">
        <v>2015</v>
      </c>
      <c r="B1579" s="19">
        <v>14.462999999999999</v>
      </c>
      <c r="C1579" s="19">
        <v>13.726000000000001</v>
      </c>
      <c r="D1579" s="19">
        <v>16.181000000000001</v>
      </c>
      <c r="E1579" s="19">
        <v>13.481</v>
      </c>
      <c r="F1579" s="19">
        <v>13.643000000000001</v>
      </c>
      <c r="G1579" s="19">
        <v>15.313000000000001</v>
      </c>
      <c r="H1579" s="19">
        <v>13.617000000000001</v>
      </c>
      <c r="I1579" s="19">
        <v>16.454999999999998</v>
      </c>
      <c r="J1579" s="19">
        <v>12.742000000000001</v>
      </c>
      <c r="K1579" s="19">
        <v>14.535</v>
      </c>
    </row>
    <row r="1580" spans="1:12" x14ac:dyDescent="0.25">
      <c r="A1580" s="12">
        <v>2016</v>
      </c>
      <c r="B1580" s="8">
        <v>14.7</v>
      </c>
      <c r="C1580" s="8">
        <v>13.6</v>
      </c>
      <c r="D1580" s="8">
        <v>15.9</v>
      </c>
      <c r="E1580" s="8">
        <v>13.9</v>
      </c>
      <c r="F1580" s="8">
        <v>13.7</v>
      </c>
      <c r="G1580" s="8">
        <v>13.8</v>
      </c>
      <c r="H1580" s="8">
        <v>15.3</v>
      </c>
      <c r="I1580" s="8">
        <v>16.5</v>
      </c>
      <c r="J1580" s="8">
        <v>13.6</v>
      </c>
      <c r="K1580" s="8">
        <v>14.8</v>
      </c>
    </row>
    <row r="1581" spans="1:12" x14ac:dyDescent="0.25">
      <c r="A1581" s="12">
        <v>2017</v>
      </c>
      <c r="B1581" s="8">
        <v>14.9</v>
      </c>
      <c r="C1581" s="8">
        <v>14.1</v>
      </c>
      <c r="D1581" s="8">
        <v>16.600000000000001</v>
      </c>
      <c r="E1581" s="8">
        <v>12.5</v>
      </c>
      <c r="F1581" s="8">
        <v>13.2</v>
      </c>
      <c r="G1581" s="8">
        <v>14</v>
      </c>
      <c r="H1581" s="8">
        <v>14.8</v>
      </c>
      <c r="I1581" s="8">
        <v>15.9</v>
      </c>
      <c r="J1581" s="8">
        <v>13.7</v>
      </c>
      <c r="K1581" s="8">
        <v>15.7</v>
      </c>
    </row>
    <row r="1582" spans="1:12" x14ac:dyDescent="0.25">
      <c r="A1582" s="12">
        <v>2018</v>
      </c>
      <c r="B1582" s="19">
        <v>15</v>
      </c>
      <c r="C1582" s="8">
        <v>13.9</v>
      </c>
      <c r="D1582" s="8">
        <v>16.5</v>
      </c>
      <c r="E1582" s="8">
        <v>13.6</v>
      </c>
      <c r="F1582" s="8">
        <v>14.5</v>
      </c>
      <c r="G1582" s="8">
        <v>15.2</v>
      </c>
      <c r="H1582" s="8">
        <v>15.7</v>
      </c>
      <c r="I1582" s="8">
        <v>17.3</v>
      </c>
      <c r="J1582" s="8">
        <v>13.1</v>
      </c>
      <c r="K1582" s="8">
        <v>16.3</v>
      </c>
    </row>
    <row r="1583" spans="1:12" x14ac:dyDescent="0.25">
      <c r="A1583" s="12">
        <v>2019</v>
      </c>
      <c r="B1583" s="8">
        <v>14.5</v>
      </c>
      <c r="C1583" s="8">
        <v>13.5</v>
      </c>
      <c r="D1583" s="8">
        <v>16.5</v>
      </c>
      <c r="E1583" s="8">
        <v>12.6</v>
      </c>
      <c r="F1583" s="8">
        <v>13.4</v>
      </c>
      <c r="G1583" s="8">
        <v>14.5</v>
      </c>
      <c r="H1583" s="19">
        <v>14</v>
      </c>
      <c r="I1583" s="8">
        <v>16.3</v>
      </c>
      <c r="J1583" s="8">
        <v>14.8</v>
      </c>
      <c r="K1583" s="8">
        <v>15.1</v>
      </c>
    </row>
    <row r="1584" spans="1:12" x14ac:dyDescent="0.25">
      <c r="A1584" s="12">
        <v>2020</v>
      </c>
      <c r="B1584" s="8">
        <v>15.2</v>
      </c>
      <c r="C1584" s="19">
        <v>15</v>
      </c>
      <c r="D1584" s="8">
        <v>17.3</v>
      </c>
      <c r="E1584" s="8">
        <v>14.2</v>
      </c>
      <c r="F1584" s="8">
        <v>13.6</v>
      </c>
      <c r="G1584" s="8">
        <v>14.3</v>
      </c>
      <c r="H1584" s="8">
        <v>15.3</v>
      </c>
      <c r="I1584" s="8">
        <v>16.600000000000001</v>
      </c>
      <c r="J1584" s="8">
        <v>13.4</v>
      </c>
      <c r="K1584" s="8">
        <v>16.8</v>
      </c>
    </row>
    <row r="1585" spans="1:11" x14ac:dyDescent="0.25">
      <c r="A1585" s="12">
        <v>2021</v>
      </c>
      <c r="B1585" s="8">
        <v>18.399999999999999</v>
      </c>
      <c r="C1585" s="8">
        <v>17.899999999999999</v>
      </c>
      <c r="D1585" s="8">
        <v>23.1</v>
      </c>
      <c r="E1585" s="8">
        <v>16.7</v>
      </c>
      <c r="F1585" s="8">
        <v>21.5</v>
      </c>
      <c r="G1585" s="8">
        <v>17.100000000000001</v>
      </c>
      <c r="H1585" s="8">
        <v>18.5</v>
      </c>
      <c r="I1585" s="8">
        <v>21.3</v>
      </c>
      <c r="J1585" s="19">
        <v>16</v>
      </c>
      <c r="K1585" s="8">
        <v>18.399999999999999</v>
      </c>
    </row>
    <row r="1586" spans="1:11" x14ac:dyDescent="0.25">
      <c r="A1586" s="12">
        <v>2022</v>
      </c>
      <c r="B1586" s="19">
        <v>16.320164332812183</v>
      </c>
      <c r="C1586" s="19">
        <v>16.026540265697985</v>
      </c>
      <c r="D1586" s="19">
        <v>18.757133798351301</v>
      </c>
      <c r="E1586" s="19">
        <v>14.570719964986505</v>
      </c>
      <c r="F1586" s="19">
        <v>15.394663183429746</v>
      </c>
      <c r="G1586" s="19">
        <v>16.771570428867431</v>
      </c>
      <c r="H1586" s="19">
        <v>16.500715478177916</v>
      </c>
      <c r="I1586" s="19">
        <v>18.196982333762982</v>
      </c>
      <c r="J1586" s="19">
        <v>16.161168917423069</v>
      </c>
      <c r="K1586" s="19">
        <v>16.632269029986645</v>
      </c>
    </row>
    <row r="1591" spans="1:11" x14ac:dyDescent="0.25">
      <c r="F1591" s="8" t="s">
        <v>79</v>
      </c>
    </row>
    <row r="1605" spans="1:11" s="2" customFormat="1" ht="5.25" customHeight="1" x14ac:dyDescent="0.2"/>
    <row r="1607" spans="1:11" x14ac:dyDescent="0.25">
      <c r="B1607" s="8" t="s">
        <v>3</v>
      </c>
      <c r="C1607" s="8" t="s">
        <v>4</v>
      </c>
      <c r="D1607" s="8" t="s">
        <v>5</v>
      </c>
      <c r="E1607" s="8" t="s">
        <v>6</v>
      </c>
      <c r="F1607" s="8" t="s">
        <v>146</v>
      </c>
      <c r="G1607" s="8" t="s">
        <v>7</v>
      </c>
      <c r="H1607" s="8" t="s">
        <v>8</v>
      </c>
      <c r="I1607" s="8" t="s">
        <v>9</v>
      </c>
      <c r="J1607" s="8" t="s">
        <v>147</v>
      </c>
      <c r="K1607" s="8" t="s">
        <v>10</v>
      </c>
    </row>
    <row r="1608" spans="1:11" x14ac:dyDescent="0.25">
      <c r="A1608" s="8" t="s">
        <v>16</v>
      </c>
      <c r="B1608" s="19">
        <v>8.4268774440358456</v>
      </c>
      <c r="C1608" s="19">
        <v>6.9630918853050083</v>
      </c>
      <c r="D1608" s="19">
        <v>7.5964474412081131</v>
      </c>
      <c r="E1608" s="19">
        <v>8.5723215215870692</v>
      </c>
      <c r="G1608" s="19">
        <v>8.2298786441623655</v>
      </c>
      <c r="H1608" s="19">
        <v>9.1025828578859258</v>
      </c>
      <c r="I1608" s="19">
        <v>8.3121970819416902</v>
      </c>
      <c r="K1608" s="19">
        <v>7.8862256878295174</v>
      </c>
    </row>
    <row r="1609" spans="1:11" hidden="1" outlineLevel="1" x14ac:dyDescent="0.25">
      <c r="A1609" s="8" t="s">
        <v>17</v>
      </c>
      <c r="B1609" s="19">
        <v>8.4990000000000006</v>
      </c>
      <c r="C1609" s="19">
        <v>7.524</v>
      </c>
      <c r="D1609" s="19">
        <v>7.7009999999999996</v>
      </c>
      <c r="E1609" s="19">
        <v>8.9770000000000003</v>
      </c>
      <c r="F1609" s="19">
        <v>9.266</v>
      </c>
      <c r="G1609" s="19">
        <v>7.8230000000000004</v>
      </c>
      <c r="H1609" s="19">
        <v>8.3360000000000003</v>
      </c>
      <c r="I1609" s="19">
        <v>8.3179999999999996</v>
      </c>
      <c r="J1609" s="19">
        <v>8.1820000000000004</v>
      </c>
      <c r="K1609" s="19">
        <v>9.4819999999999993</v>
      </c>
    </row>
    <row r="1610" spans="1:11" hidden="1" outlineLevel="1" x14ac:dyDescent="0.25">
      <c r="A1610" s="8" t="s">
        <v>18</v>
      </c>
      <c r="B1610" s="19">
        <v>8.7530000000000001</v>
      </c>
      <c r="C1610" s="19">
        <v>8.19</v>
      </c>
      <c r="D1610" s="19">
        <v>7.27</v>
      </c>
      <c r="E1610" s="19">
        <v>8.9550000000000001</v>
      </c>
      <c r="F1610" s="19">
        <v>8.4689999999999994</v>
      </c>
      <c r="G1610" s="19">
        <v>7.5880000000000001</v>
      </c>
      <c r="H1610" s="19">
        <v>9.6440000000000001</v>
      </c>
      <c r="I1610" s="19">
        <v>7.8940000000000001</v>
      </c>
      <c r="J1610" s="19">
        <v>8.6349999999999998</v>
      </c>
      <c r="K1610" s="19">
        <v>8.67</v>
      </c>
    </row>
    <row r="1611" spans="1:11" hidden="1" outlineLevel="1" x14ac:dyDescent="0.25">
      <c r="A1611" s="8" t="s">
        <v>19</v>
      </c>
      <c r="B1611" s="19">
        <v>9.2910000000000004</v>
      </c>
      <c r="C1611" s="19">
        <v>9.1999999999999993</v>
      </c>
      <c r="D1611" s="19">
        <v>7.7290000000000001</v>
      </c>
      <c r="E1611" s="19">
        <v>9.2249999999999996</v>
      </c>
      <c r="F1611" s="19">
        <v>10.211</v>
      </c>
      <c r="G1611" s="19">
        <v>8.673</v>
      </c>
      <c r="H1611" s="19">
        <v>9.673</v>
      </c>
      <c r="I1611" s="19">
        <v>8.8000000000000007</v>
      </c>
      <c r="J1611" s="19">
        <v>9.5540000000000003</v>
      </c>
      <c r="K1611" s="19">
        <v>9.41</v>
      </c>
    </row>
    <row r="1612" spans="1:11" hidden="1" outlineLevel="1" x14ac:dyDescent="0.25">
      <c r="A1612" s="8" t="s">
        <v>20</v>
      </c>
      <c r="B1612" s="19">
        <f>[4]Eiro!$AQ$1205</f>
        <v>9.1348983253056826</v>
      </c>
      <c r="C1612" s="19">
        <f>[4]Eiro!$AQ$1206</f>
        <v>9.5512606316215098</v>
      </c>
      <c r="D1612" s="19">
        <f>[4]Eiro!$AQ$1207</f>
        <v>7.6070439735617938</v>
      </c>
      <c r="E1612" s="19">
        <f>[4]Eiro!$AQ$1208</f>
        <v>10.049619998743797</v>
      </c>
      <c r="F1612" s="19">
        <f>[4]Eiro!$AQ$1209</f>
        <v>9.2498970153166322</v>
      </c>
      <c r="G1612" s="19">
        <f>[4]Eiro!$AQ$1210</f>
        <v>8.8500542603749572</v>
      </c>
      <c r="H1612" s="19">
        <f>[4]Eiro!$AQ$1211</f>
        <v>10.410448652133427</v>
      </c>
      <c r="I1612" s="19">
        <f>[4]Eiro!$AQ$1212</f>
        <v>7.8172143288167195</v>
      </c>
      <c r="J1612" s="19">
        <f>[4]Eiro!$AQ$1213</f>
        <v>9.0801712682710765</v>
      </c>
      <c r="K1612" s="19">
        <f>[4]Eiro!$AQ$1214</f>
        <v>8.8576664630421504</v>
      </c>
    </row>
    <row r="1613" spans="1:11" collapsed="1" x14ac:dyDescent="0.25">
      <c r="A1613" s="12">
        <v>2005</v>
      </c>
      <c r="B1613" s="19">
        <v>9.8209999999999997</v>
      </c>
      <c r="C1613" s="19">
        <v>10.151</v>
      </c>
      <c r="D1613" s="19">
        <v>8.0109999999999992</v>
      </c>
      <c r="E1613" s="19">
        <v>11.016999999999999</v>
      </c>
      <c r="F1613" s="19">
        <v>8.5280000000000005</v>
      </c>
      <c r="G1613" s="19">
        <v>9.3810000000000002</v>
      </c>
      <c r="H1613" s="19">
        <v>11.632999999999999</v>
      </c>
      <c r="I1613" s="19">
        <v>8.9510000000000005</v>
      </c>
      <c r="J1613" s="19">
        <v>11.032</v>
      </c>
      <c r="K1613" s="19">
        <v>9.5109999999999992</v>
      </c>
    </row>
    <row r="1614" spans="1:11" hidden="1" outlineLevel="1" x14ac:dyDescent="0.25">
      <c r="A1614" s="8" t="s">
        <v>122</v>
      </c>
      <c r="B1614" s="19">
        <v>10.353999999999999</v>
      </c>
      <c r="C1614" s="19">
        <v>10.884</v>
      </c>
      <c r="D1614" s="19">
        <v>9.1180000000000003</v>
      </c>
      <c r="E1614" s="19">
        <v>10.551</v>
      </c>
      <c r="F1614" s="19">
        <v>11.23</v>
      </c>
      <c r="G1614" s="19">
        <v>10.244</v>
      </c>
      <c r="H1614" s="19">
        <v>10.773999999999999</v>
      </c>
      <c r="I1614" s="19">
        <v>10.824</v>
      </c>
      <c r="J1614" s="19">
        <v>10.63</v>
      </c>
      <c r="K1614" s="19">
        <v>9.8740000000000006</v>
      </c>
    </row>
    <row r="1615" spans="1:11" hidden="1" outlineLevel="1" x14ac:dyDescent="0.25">
      <c r="A1615" s="12">
        <v>2007</v>
      </c>
      <c r="B1615" s="19">
        <v>10.930999999999999</v>
      </c>
      <c r="C1615" s="19">
        <v>11.702999999999999</v>
      </c>
      <c r="D1615" s="19">
        <v>9.6159999999999997</v>
      </c>
      <c r="E1615" s="19">
        <v>12.018000000000001</v>
      </c>
      <c r="F1615" s="19">
        <v>11.289</v>
      </c>
      <c r="G1615" s="19">
        <v>11.364000000000001</v>
      </c>
      <c r="H1615" s="19">
        <v>10.912000000000001</v>
      </c>
      <c r="I1615" s="19">
        <v>10.932</v>
      </c>
      <c r="J1615" s="19">
        <v>11.821</v>
      </c>
      <c r="K1615" s="19">
        <v>10.891</v>
      </c>
    </row>
    <row r="1616" spans="1:11" hidden="1" outlineLevel="1" x14ac:dyDescent="0.25">
      <c r="A1616" s="12">
        <v>2008</v>
      </c>
      <c r="B1616" s="19">
        <v>11.28</v>
      </c>
      <c r="C1616" s="19">
        <v>12.032999999999999</v>
      </c>
      <c r="D1616" s="19">
        <v>10.663</v>
      </c>
      <c r="E1616" s="19">
        <v>12.675000000000001</v>
      </c>
      <c r="F1616" s="19">
        <v>11.304</v>
      </c>
      <c r="G1616" s="19">
        <v>11.557</v>
      </c>
      <c r="H1616" s="19">
        <v>12.010999999999999</v>
      </c>
      <c r="I1616" s="19">
        <v>10.103</v>
      </c>
      <c r="J1616" s="19">
        <v>12.35</v>
      </c>
      <c r="K1616" s="19">
        <v>11.26</v>
      </c>
    </row>
    <row r="1617" spans="1:11" hidden="1" outlineLevel="1" x14ac:dyDescent="0.25">
      <c r="A1617" s="12">
        <v>2009</v>
      </c>
      <c r="B1617" s="19">
        <v>10.396000000000001</v>
      </c>
      <c r="C1617" s="19">
        <v>10.664999999999999</v>
      </c>
      <c r="D1617" s="19">
        <v>9.1080000000000005</v>
      </c>
      <c r="E1617" s="19">
        <v>11.227</v>
      </c>
      <c r="F1617" s="19">
        <v>10.026999999999999</v>
      </c>
      <c r="G1617" s="19">
        <v>10.898999999999999</v>
      </c>
      <c r="H1617" s="19">
        <v>10.606999999999999</v>
      </c>
      <c r="I1617" s="19">
        <v>9.6839999999999993</v>
      </c>
      <c r="J1617" s="19">
        <v>11.202</v>
      </c>
      <c r="K1617" s="19">
        <v>9.8789999999999996</v>
      </c>
    </row>
    <row r="1618" spans="1:11" collapsed="1" x14ac:dyDescent="0.25">
      <c r="A1618" s="12">
        <v>2010</v>
      </c>
      <c r="B1618" s="19">
        <v>9.5350000000000001</v>
      </c>
      <c r="C1618" s="19">
        <v>10.295</v>
      </c>
      <c r="D1618" s="19">
        <v>8.6229999999999993</v>
      </c>
      <c r="E1618" s="19">
        <v>9.5570000000000004</v>
      </c>
      <c r="F1618" s="19">
        <v>8.1869999999999994</v>
      </c>
      <c r="G1618" s="19">
        <v>10.206</v>
      </c>
      <c r="H1618" s="19">
        <v>9.31</v>
      </c>
      <c r="I1618" s="19">
        <v>7.4080000000000004</v>
      </c>
      <c r="J1618" s="19">
        <v>9.157</v>
      </c>
      <c r="K1618" s="19">
        <v>9.7880000000000003</v>
      </c>
    </row>
    <row r="1619" spans="1:11" hidden="1" outlineLevel="1" x14ac:dyDescent="0.25">
      <c r="A1619" s="12">
        <v>2011</v>
      </c>
      <c r="B1619" s="19">
        <v>9.2059999999999995</v>
      </c>
      <c r="C1619" s="19">
        <v>9.6880000000000006</v>
      </c>
      <c r="D1619" s="19">
        <v>7.9889999999999999</v>
      </c>
      <c r="E1619" s="19">
        <v>9.5489999999999995</v>
      </c>
      <c r="F1619" s="19">
        <v>8.56</v>
      </c>
      <c r="G1619" s="19">
        <v>9.8610000000000007</v>
      </c>
      <c r="H1619" s="19">
        <v>9.6110000000000007</v>
      </c>
      <c r="I1619" s="19">
        <v>8.0630000000000006</v>
      </c>
      <c r="J1619" s="19">
        <v>10.14</v>
      </c>
      <c r="K1619" s="19">
        <v>8.2579999999999991</v>
      </c>
    </row>
    <row r="1620" spans="1:11" hidden="1" outlineLevel="1" x14ac:dyDescent="0.25">
      <c r="A1620" s="12">
        <v>2012</v>
      </c>
      <c r="B1620" s="19">
        <v>9.8309999999999995</v>
      </c>
      <c r="C1620" s="19">
        <v>10.471</v>
      </c>
      <c r="D1620" s="19">
        <v>8.4990000000000006</v>
      </c>
      <c r="E1620" s="19">
        <v>10.766</v>
      </c>
      <c r="F1620" s="19">
        <v>9.3979999999999997</v>
      </c>
      <c r="G1620" s="19">
        <v>10.677</v>
      </c>
      <c r="H1620" s="19">
        <v>9.7319999999999993</v>
      </c>
      <c r="I1620" s="19">
        <v>8.8109999999999999</v>
      </c>
      <c r="J1620" s="19">
        <v>10.525</v>
      </c>
      <c r="K1620" s="19">
        <v>8.7319999999999993</v>
      </c>
    </row>
    <row r="1621" spans="1:11" hidden="1" outlineLevel="1" x14ac:dyDescent="0.25">
      <c r="A1621" s="12">
        <v>2013</v>
      </c>
      <c r="B1621" s="19">
        <v>10.29</v>
      </c>
      <c r="C1621" s="19">
        <v>10.942</v>
      </c>
      <c r="D1621" s="19">
        <v>9.7479999999999993</v>
      </c>
      <c r="E1621" s="19">
        <v>11.669</v>
      </c>
      <c r="F1621" s="19">
        <v>7.8220000000000001</v>
      </c>
      <c r="G1621" s="19">
        <v>11.135999999999999</v>
      </c>
      <c r="H1621" s="19">
        <v>10.33</v>
      </c>
      <c r="I1621" s="19">
        <v>8.3140000000000001</v>
      </c>
      <c r="J1621" s="19">
        <v>9.3000000000000007</v>
      </c>
      <c r="K1621" s="19">
        <v>9.4060000000000006</v>
      </c>
    </row>
    <row r="1622" spans="1:11" collapsed="1" x14ac:dyDescent="0.25">
      <c r="A1622" s="12">
        <v>2014</v>
      </c>
      <c r="B1622" s="19">
        <v>10.9</v>
      </c>
      <c r="C1622" s="19">
        <v>11.7</v>
      </c>
      <c r="D1622" s="19">
        <v>9.1</v>
      </c>
      <c r="E1622" s="19">
        <v>12.6</v>
      </c>
      <c r="F1622" s="19">
        <v>9.4</v>
      </c>
      <c r="G1622" s="19">
        <v>12.1</v>
      </c>
      <c r="H1622" s="19">
        <v>11.7</v>
      </c>
      <c r="I1622" s="19">
        <v>8.5</v>
      </c>
      <c r="J1622" s="19">
        <v>11.8</v>
      </c>
      <c r="K1622" s="8">
        <v>10.4</v>
      </c>
    </row>
    <row r="1623" spans="1:11" x14ac:dyDescent="0.25">
      <c r="A1623" s="12">
        <v>2015</v>
      </c>
      <c r="B1623" s="19">
        <f>[1]Eiro!$CI$1250</f>
        <v>11.162762823159673</v>
      </c>
      <c r="C1623" s="19">
        <f>[1]Eiro!$CI$1251</f>
        <v>11.779465107974515</v>
      </c>
      <c r="D1623" s="19">
        <f>[1]Eiro!$CI$1252</f>
        <v>10.517552705016064</v>
      </c>
      <c r="E1623" s="19">
        <f>[1]Eiro!$CI$1253</f>
        <v>11.937943728635288</v>
      </c>
      <c r="F1623" s="19">
        <f>[1]Eiro!$CI$1254</f>
        <v>9.2861543878179731</v>
      </c>
      <c r="G1623" s="19">
        <f>[1]Eiro!$CI$1255</f>
        <v>12.148869283034175</v>
      </c>
      <c r="H1623" s="19">
        <f>[1]Eiro!$CI$1256</f>
        <v>11.886693428275578</v>
      </c>
      <c r="I1623" s="19">
        <f>[1]Eiro!$CI$1257</f>
        <v>8.9754739954774738</v>
      </c>
      <c r="J1623" s="19">
        <f>[1]Eiro!$CI$1258</f>
        <v>12.569952647438656</v>
      </c>
      <c r="K1623" s="19">
        <f>[1]Eiro!$CI$1259</f>
        <v>9.940413209333407</v>
      </c>
    </row>
    <row r="1624" spans="1:11" x14ac:dyDescent="0.25">
      <c r="A1624" s="12">
        <v>2016</v>
      </c>
      <c r="B1624" s="8">
        <v>11.3</v>
      </c>
      <c r="C1624" s="8">
        <v>11.8</v>
      </c>
      <c r="D1624" s="8">
        <v>9.6</v>
      </c>
      <c r="E1624" s="8">
        <v>13.2</v>
      </c>
      <c r="F1624" s="8">
        <v>9.9</v>
      </c>
      <c r="G1624" s="8">
        <v>13.8</v>
      </c>
      <c r="H1624" s="19">
        <v>12</v>
      </c>
      <c r="I1624" s="8">
        <v>9.9</v>
      </c>
      <c r="J1624" s="8">
        <v>11.9</v>
      </c>
      <c r="K1624" s="8">
        <v>9.3000000000000007</v>
      </c>
    </row>
    <row r="1625" spans="1:11" x14ac:dyDescent="0.25">
      <c r="A1625" s="12">
        <v>2017</v>
      </c>
      <c r="B1625" s="8">
        <v>10.8</v>
      </c>
      <c r="C1625" s="19">
        <v>11</v>
      </c>
      <c r="D1625" s="8">
        <v>9.6999999999999993</v>
      </c>
      <c r="E1625" s="8">
        <v>12.7</v>
      </c>
      <c r="F1625" s="8">
        <v>9.9</v>
      </c>
      <c r="G1625" s="8">
        <v>13.1</v>
      </c>
      <c r="H1625" s="8">
        <v>11.7</v>
      </c>
      <c r="I1625" s="8">
        <v>9.9</v>
      </c>
      <c r="J1625" s="8">
        <v>12.4</v>
      </c>
      <c r="K1625" s="8">
        <v>8.6999999999999993</v>
      </c>
    </row>
    <row r="1626" spans="1:11" x14ac:dyDescent="0.25">
      <c r="A1626" s="12">
        <v>2018</v>
      </c>
      <c r="B1626" s="8">
        <v>10.1</v>
      </c>
      <c r="C1626" s="8">
        <v>10.1</v>
      </c>
      <c r="D1626" s="8">
        <v>8.4</v>
      </c>
      <c r="E1626" s="8">
        <v>10.4</v>
      </c>
      <c r="F1626" s="8">
        <v>8.1999999999999993</v>
      </c>
      <c r="G1626" s="8">
        <v>12.4</v>
      </c>
      <c r="H1626" s="8">
        <v>11.2</v>
      </c>
      <c r="I1626" s="8">
        <v>8.4</v>
      </c>
      <c r="J1626" s="8">
        <v>11.8</v>
      </c>
      <c r="K1626" s="8">
        <v>7.8</v>
      </c>
    </row>
    <row r="1627" spans="1:11" x14ac:dyDescent="0.25">
      <c r="A1627" s="12">
        <v>2019</v>
      </c>
      <c r="B1627" s="8">
        <v>9.8000000000000007</v>
      </c>
      <c r="C1627" s="8">
        <v>9.4</v>
      </c>
      <c r="D1627" s="8">
        <v>8.4</v>
      </c>
      <c r="E1627" s="8">
        <v>11.6</v>
      </c>
      <c r="F1627" s="8">
        <v>8.9</v>
      </c>
      <c r="G1627" s="8">
        <v>13.2</v>
      </c>
      <c r="H1627" s="8">
        <v>11.8</v>
      </c>
      <c r="I1627" s="8">
        <v>9.1999999999999993</v>
      </c>
      <c r="J1627" s="8">
        <v>10.8</v>
      </c>
      <c r="K1627" s="8">
        <v>8.1</v>
      </c>
    </row>
    <row r="1628" spans="1:11" x14ac:dyDescent="0.25">
      <c r="A1628" s="12">
        <v>2020</v>
      </c>
      <c r="B1628" s="8">
        <v>9.3000000000000007</v>
      </c>
      <c r="C1628" s="8">
        <v>8.9</v>
      </c>
      <c r="D1628" s="8">
        <v>7.9</v>
      </c>
      <c r="E1628" s="8">
        <v>11.3</v>
      </c>
      <c r="F1628" s="8">
        <v>8.5</v>
      </c>
      <c r="G1628" s="8">
        <v>12.9</v>
      </c>
      <c r="H1628" s="8">
        <v>10</v>
      </c>
      <c r="I1628" s="8">
        <v>7.4</v>
      </c>
      <c r="J1628" s="8">
        <v>11.2</v>
      </c>
      <c r="K1628" s="8">
        <v>8.6</v>
      </c>
    </row>
    <row r="1629" spans="1:11" x14ac:dyDescent="0.25">
      <c r="A1629" s="12">
        <v>2021</v>
      </c>
      <c r="B1629" s="8">
        <v>9.3000000000000007</v>
      </c>
      <c r="C1629" s="8">
        <v>8.9</v>
      </c>
      <c r="D1629" s="8">
        <v>7.5</v>
      </c>
      <c r="E1629" s="8">
        <v>10.199999999999999</v>
      </c>
      <c r="F1629" s="8">
        <v>8.5</v>
      </c>
      <c r="G1629" s="8">
        <v>12.9</v>
      </c>
      <c r="H1629" s="8">
        <v>10.6</v>
      </c>
      <c r="I1629" s="8">
        <v>7.9</v>
      </c>
      <c r="J1629" s="8">
        <v>11.6</v>
      </c>
      <c r="K1629" s="8">
        <v>7.3</v>
      </c>
    </row>
    <row r="1630" spans="1:11" x14ac:dyDescent="0.25">
      <c r="A1630" s="12">
        <v>2022</v>
      </c>
      <c r="B1630" s="19">
        <v>8.47261403031745</v>
      </c>
      <c r="C1630" s="19">
        <v>7.8705276059124945</v>
      </c>
      <c r="D1630" s="19">
        <v>6.9752694990488271</v>
      </c>
      <c r="E1630" s="19">
        <v>8.8992632577139101</v>
      </c>
      <c r="F1630" s="19">
        <v>8.9568949430863967</v>
      </c>
      <c r="G1630" s="19">
        <v>11.962938347863481</v>
      </c>
      <c r="H1630" s="19">
        <v>9.09253517767708</v>
      </c>
      <c r="I1630" s="19">
        <v>7.8095382515732812</v>
      </c>
      <c r="J1630" s="19">
        <v>9.9623644011512074</v>
      </c>
      <c r="K1630" s="19">
        <v>8.0733276678402319</v>
      </c>
    </row>
    <row r="1645" spans="1:21" s="2" customFormat="1" ht="5.25" customHeight="1" x14ac:dyDescent="0.2"/>
    <row r="1646" spans="1:21" s="23" customFormat="1" ht="12" customHeight="1" x14ac:dyDescent="0.2">
      <c r="U1646" s="24"/>
    </row>
    <row r="1647" spans="1:21" x14ac:dyDescent="0.25">
      <c r="B1647" s="8" t="s">
        <v>3</v>
      </c>
      <c r="C1647" s="8" t="s">
        <v>4</v>
      </c>
      <c r="D1647" s="8" t="s">
        <v>5</v>
      </c>
      <c r="E1647" s="8" t="s">
        <v>6</v>
      </c>
      <c r="F1647" s="8" t="s">
        <v>146</v>
      </c>
      <c r="G1647" s="8" t="s">
        <v>7</v>
      </c>
      <c r="H1647" s="8" t="s">
        <v>8</v>
      </c>
      <c r="I1647" s="8" t="s">
        <v>9</v>
      </c>
      <c r="J1647" s="8" t="s">
        <v>147</v>
      </c>
      <c r="K1647" s="8" t="s">
        <v>10</v>
      </c>
      <c r="L1647" s="8" t="s">
        <v>11</v>
      </c>
      <c r="U1647" s="25"/>
    </row>
    <row r="1648" spans="1:21" x14ac:dyDescent="0.25">
      <c r="A1648" s="12" t="s">
        <v>30</v>
      </c>
      <c r="B1648" s="18">
        <v>39.163681122172505</v>
      </c>
      <c r="C1648" s="18">
        <v>2733.30078125</v>
      </c>
      <c r="D1648" s="18">
        <v>1657.2689655172414</v>
      </c>
      <c r="E1648" s="18">
        <v>1179.5854063018244</v>
      </c>
      <c r="G1648" s="18">
        <v>593.06306306306305</v>
      </c>
      <c r="H1648" s="18">
        <v>1660.1158940397352</v>
      </c>
      <c r="I1648" s="18">
        <v>2404.6285714285714</v>
      </c>
      <c r="K1648" s="18">
        <v>848.46570397111918</v>
      </c>
      <c r="L1648" s="18">
        <v>13.9</v>
      </c>
      <c r="U1648" s="25"/>
    </row>
    <row r="1649" spans="1:12" hidden="1" outlineLevel="1" x14ac:dyDescent="0.25">
      <c r="A1649" s="12" t="s">
        <v>12</v>
      </c>
      <c r="B1649" s="18">
        <v>38.731982226075651</v>
      </c>
      <c r="C1649" s="18">
        <v>2690.455729166667</v>
      </c>
      <c r="D1649" s="18">
        <v>1634.8965517241379</v>
      </c>
      <c r="E1649" s="18">
        <v>1176.7330016583749</v>
      </c>
      <c r="G1649" s="18">
        <v>590.61061061061059</v>
      </c>
      <c r="H1649" s="18">
        <v>1630.6291390728477</v>
      </c>
      <c r="I1649" s="18">
        <v>2384</v>
      </c>
      <c r="K1649" s="18">
        <v>843.33935018050545</v>
      </c>
      <c r="L1649" s="18">
        <v>14.1</v>
      </c>
    </row>
    <row r="1650" spans="1:12" hidden="1" outlineLevel="1" x14ac:dyDescent="0.25">
      <c r="A1650" s="12">
        <v>1997</v>
      </c>
      <c r="B1650" s="18">
        <v>38.394618278654256</v>
      </c>
      <c r="C1650" s="18">
        <v>2655.7649739583335</v>
      </c>
      <c r="D1650" s="18">
        <v>1620.7172413793103</v>
      </c>
      <c r="E1650" s="18">
        <v>1176.8159203980099</v>
      </c>
      <c r="G1650" s="18">
        <v>590.36036036036035</v>
      </c>
      <c r="H1650" s="18">
        <v>1610.5629139072848</v>
      </c>
      <c r="I1650" s="18">
        <v>2369.3714285714286</v>
      </c>
      <c r="K1650" s="18">
        <v>840.50541516245494</v>
      </c>
      <c r="L1650" s="18">
        <v>13.9</v>
      </c>
    </row>
    <row r="1651" spans="1:12" hidden="1" outlineLevel="1" x14ac:dyDescent="0.25">
      <c r="A1651" s="12">
        <v>1998</v>
      </c>
      <c r="B1651" s="18">
        <v>38.062255182771061</v>
      </c>
      <c r="C1651" s="18">
        <v>2623.688151041667</v>
      </c>
      <c r="D1651" s="18">
        <v>1607.3103448275863</v>
      </c>
      <c r="E1651" s="18">
        <v>1177.5124378109454</v>
      </c>
      <c r="G1651" s="18">
        <v>590.34034034034028</v>
      </c>
      <c r="H1651" s="18">
        <v>1593.841059602649</v>
      </c>
      <c r="I1651" s="18">
        <v>2346.8000000000002</v>
      </c>
      <c r="K1651" s="18">
        <v>841.15523465703973</v>
      </c>
      <c r="L1651" s="18">
        <v>13.8</v>
      </c>
    </row>
    <row r="1652" spans="1:12" hidden="1" outlineLevel="1" x14ac:dyDescent="0.25">
      <c r="A1652" s="12">
        <v>1999</v>
      </c>
      <c r="B1652" s="18">
        <v>37.768737710755701</v>
      </c>
      <c r="C1652" s="18">
        <v>2593.5286458333335</v>
      </c>
      <c r="D1652" s="18">
        <v>1592.4137931034484</v>
      </c>
      <c r="E1652" s="18">
        <v>1176.3018242122721</v>
      </c>
      <c r="G1652" s="18">
        <v>589.23923923923917</v>
      </c>
      <c r="H1652" s="18">
        <v>1579.9172185430464</v>
      </c>
      <c r="I1652" s="18">
        <v>2317.542857142857</v>
      </c>
      <c r="K1652" s="18">
        <v>839.36823104693144</v>
      </c>
      <c r="L1652" s="18">
        <v>13.7</v>
      </c>
    </row>
    <row r="1653" spans="1:12" collapsed="1" x14ac:dyDescent="0.25">
      <c r="A1653" s="12">
        <v>2000</v>
      </c>
      <c r="B1653" s="18">
        <v>36.633652789174626</v>
      </c>
      <c r="C1653" s="18">
        <v>2471.30859375</v>
      </c>
      <c r="D1653" s="18">
        <v>1574.2206896551725</v>
      </c>
      <c r="E1653" s="18">
        <v>1052.3217247097843</v>
      </c>
      <c r="G1653" s="18">
        <v>558.9489489489489</v>
      </c>
      <c r="H1653" s="18">
        <v>1475.7615894039736</v>
      </c>
      <c r="I1653" s="18">
        <v>2233.4285714285716</v>
      </c>
      <c r="K1653" s="18">
        <v>790.30685920577616</v>
      </c>
      <c r="L1653" s="18">
        <v>13.1</v>
      </c>
    </row>
    <row r="1654" spans="1:12" hidden="1" outlineLevel="1" x14ac:dyDescent="0.25">
      <c r="A1654" s="12">
        <v>2001</v>
      </c>
      <c r="B1654" s="18">
        <v>36.299999999999997</v>
      </c>
      <c r="C1654" s="18">
        <v>2433.6999999999998</v>
      </c>
      <c r="D1654" s="18">
        <v>1575.1</v>
      </c>
      <c r="E1654" s="18">
        <v>1098.8</v>
      </c>
      <c r="F1654" s="18"/>
      <c r="G1654" s="18">
        <v>553.29999999999995</v>
      </c>
      <c r="H1654" s="18">
        <v>1458.4</v>
      </c>
      <c r="I1654" s="18">
        <v>2238.5</v>
      </c>
      <c r="J1654" s="18"/>
      <c r="K1654" s="18">
        <v>800.1</v>
      </c>
      <c r="L1654" s="18">
        <v>12.9</v>
      </c>
    </row>
    <row r="1655" spans="1:12" hidden="1" outlineLevel="1" x14ac:dyDescent="0.25">
      <c r="A1655" s="12">
        <v>2002</v>
      </c>
      <c r="B1655" s="18">
        <v>35.6</v>
      </c>
      <c r="C1655" s="18">
        <v>2373.8000000000002</v>
      </c>
      <c r="D1655" s="18">
        <v>1542.6</v>
      </c>
      <c r="E1655" s="18">
        <v>1061.0999999999999</v>
      </c>
      <c r="F1655" s="18"/>
      <c r="G1655" s="18">
        <v>539.6</v>
      </c>
      <c r="H1655" s="18">
        <v>1416.3</v>
      </c>
      <c r="I1655" s="18">
        <v>2157.3000000000002</v>
      </c>
      <c r="J1655" s="18"/>
      <c r="K1655" s="18">
        <v>780.8</v>
      </c>
      <c r="L1655" s="18">
        <v>12.8</v>
      </c>
    </row>
    <row r="1656" spans="1:12" hidden="1" outlineLevel="1" x14ac:dyDescent="0.25">
      <c r="A1656" s="12">
        <v>2003</v>
      </c>
      <c r="B1656" s="18">
        <v>35.25</v>
      </c>
      <c r="C1656" s="18">
        <v>2349.09</v>
      </c>
      <c r="D1656" s="18">
        <v>1513.35</v>
      </c>
      <c r="E1656" s="18">
        <v>1060.6600000000001</v>
      </c>
      <c r="F1656" s="18"/>
      <c r="G1656" s="18">
        <v>538.98</v>
      </c>
      <c r="H1656" s="18">
        <v>1400.15</v>
      </c>
      <c r="I1656" s="18">
        <v>2123.4899999999998</v>
      </c>
      <c r="J1656" s="18"/>
      <c r="K1656" s="18">
        <v>776.9</v>
      </c>
      <c r="L1656" s="18">
        <v>12.7</v>
      </c>
    </row>
    <row r="1657" spans="1:12" hidden="1" outlineLevel="1" x14ac:dyDescent="0.25">
      <c r="A1657" s="12" t="s">
        <v>20</v>
      </c>
      <c r="B1657" s="18">
        <v>34.799999999999997</v>
      </c>
      <c r="C1657" s="18">
        <v>2318.6</v>
      </c>
      <c r="D1657" s="18">
        <v>1479.6</v>
      </c>
      <c r="E1657" s="18">
        <v>1056.0999999999999</v>
      </c>
      <c r="F1657" s="18"/>
      <c r="G1657" s="18">
        <v>535</v>
      </c>
      <c r="H1657" s="18">
        <v>1386.8</v>
      </c>
      <c r="I1657" s="18">
        <v>2083.3000000000002</v>
      </c>
      <c r="J1657" s="18"/>
      <c r="K1657" s="18">
        <v>768.3</v>
      </c>
      <c r="L1657" s="18">
        <v>12.6</v>
      </c>
    </row>
    <row r="1658" spans="1:12" collapsed="1" x14ac:dyDescent="0.25">
      <c r="A1658" s="12">
        <v>2005</v>
      </c>
      <c r="B1658" s="18">
        <v>34.5</v>
      </c>
      <c r="C1658" s="18">
        <v>2300.1999999999998</v>
      </c>
      <c r="D1658" s="18">
        <v>1453.1</v>
      </c>
      <c r="E1658" s="18">
        <v>1050.7</v>
      </c>
      <c r="F1658" s="18"/>
      <c r="G1658" s="18">
        <v>531.4</v>
      </c>
      <c r="H1658" s="18">
        <v>1374.9</v>
      </c>
      <c r="I1658" s="18">
        <v>2055.6999999999998</v>
      </c>
      <c r="J1658" s="18"/>
      <c r="K1658" s="18">
        <v>762.9</v>
      </c>
      <c r="L1658" s="18">
        <v>12.341136192835473</v>
      </c>
    </row>
    <row r="1659" spans="1:12" hidden="1" outlineLevel="1" x14ac:dyDescent="0.25">
      <c r="A1659" s="12">
        <v>2006</v>
      </c>
      <c r="B1659" s="18">
        <v>34.200000000000003</v>
      </c>
      <c r="C1659" s="18">
        <v>2287</v>
      </c>
      <c r="D1659" s="18">
        <v>1424.9</v>
      </c>
      <c r="E1659" s="18">
        <v>1048.4000000000001</v>
      </c>
      <c r="F1659" s="18"/>
      <c r="G1659" s="18">
        <v>528.6</v>
      </c>
      <c r="H1659" s="18">
        <v>1364.6</v>
      </c>
      <c r="I1659" s="18">
        <v>2032.6</v>
      </c>
      <c r="J1659" s="18"/>
      <c r="K1659" s="18">
        <v>755</v>
      </c>
      <c r="L1659" s="8">
        <v>12</v>
      </c>
    </row>
    <row r="1660" spans="1:12" hidden="1" outlineLevel="1" x14ac:dyDescent="0.25">
      <c r="A1660" s="12">
        <v>2007</v>
      </c>
      <c r="B1660" s="18">
        <v>34</v>
      </c>
      <c r="C1660" s="18">
        <v>2301.1999999999998</v>
      </c>
      <c r="D1660" s="18">
        <v>1412.6</v>
      </c>
      <c r="E1660" s="18">
        <v>1029.9000000000001</v>
      </c>
      <c r="F1660" s="18"/>
      <c r="G1660" s="18">
        <v>528</v>
      </c>
      <c r="H1660" s="18">
        <v>1340.1</v>
      </c>
      <c r="I1660" s="18">
        <v>1951.4</v>
      </c>
      <c r="J1660" s="18"/>
      <c r="K1660" s="18">
        <v>712.4</v>
      </c>
      <c r="L1660" s="8">
        <v>12</v>
      </c>
    </row>
    <row r="1661" spans="1:12" hidden="1" outlineLevel="1" x14ac:dyDescent="0.25">
      <c r="A1661" s="12">
        <v>2008</v>
      </c>
      <c r="B1661" s="18">
        <f>[4]Eiro!$BG$631</f>
        <v>33.501665143512135</v>
      </c>
      <c r="C1661" s="18">
        <v>2353</v>
      </c>
      <c r="D1661" s="18">
        <f>[4]Eiro!$BG$633</f>
        <v>1370.3055555555557</v>
      </c>
      <c r="E1661" s="18">
        <v>1072</v>
      </c>
      <c r="F1661" s="18"/>
      <c r="G1661" s="18">
        <v>559</v>
      </c>
      <c r="H1661" s="18">
        <v>1389</v>
      </c>
      <c r="I1661" s="18">
        <v>1974</v>
      </c>
      <c r="J1661" s="18"/>
      <c r="K1661" s="18">
        <v>741</v>
      </c>
      <c r="L1661" s="8">
        <v>12</v>
      </c>
    </row>
    <row r="1662" spans="1:12" hidden="1" outlineLevel="1" x14ac:dyDescent="0.25">
      <c r="A1662" s="12">
        <v>2009</v>
      </c>
      <c r="B1662" s="18">
        <v>32.799999999999997</v>
      </c>
      <c r="C1662" s="18">
        <v>2222.6</v>
      </c>
      <c r="D1662" s="19">
        <v>1332.8</v>
      </c>
      <c r="E1662" s="18">
        <v>998.7</v>
      </c>
      <c r="F1662" s="18"/>
      <c r="G1662" s="18">
        <v>517.5</v>
      </c>
      <c r="H1662" s="18">
        <v>1293.7</v>
      </c>
      <c r="I1662" s="18">
        <v>1858.7</v>
      </c>
      <c r="J1662" s="18"/>
      <c r="K1662" s="18">
        <v>687.6</v>
      </c>
    </row>
    <row r="1663" spans="1:12" collapsed="1" x14ac:dyDescent="0.25">
      <c r="A1663" s="12">
        <v>2010</v>
      </c>
      <c r="B1663" s="18">
        <v>34.5</v>
      </c>
      <c r="C1663" s="18">
        <v>2169.1</v>
      </c>
      <c r="D1663" s="18">
        <v>1292.7</v>
      </c>
      <c r="E1663" s="18">
        <v>985.8</v>
      </c>
      <c r="F1663" s="18"/>
      <c r="G1663" s="18">
        <v>507.5</v>
      </c>
      <c r="H1663" s="18">
        <v>1260.8</v>
      </c>
      <c r="I1663" s="18">
        <v>1967</v>
      </c>
      <c r="J1663" s="18"/>
      <c r="K1663" s="18">
        <v>671.7</v>
      </c>
    </row>
    <row r="1664" spans="1:12" hidden="1" outlineLevel="1" x14ac:dyDescent="0.25">
      <c r="A1664" s="12">
        <v>2011</v>
      </c>
      <c r="B1664" s="18">
        <v>31.7</v>
      </c>
      <c r="C1664" s="18">
        <v>2137.6999999999998</v>
      </c>
      <c r="D1664" s="18">
        <v>1262.2</v>
      </c>
      <c r="E1664" s="18">
        <v>972.2</v>
      </c>
      <c r="F1664" s="18">
        <v>967.3</v>
      </c>
      <c r="G1664" s="18">
        <v>502</v>
      </c>
      <c r="H1664" s="18">
        <v>1226.4000000000001</v>
      </c>
      <c r="I1664" s="18">
        <v>1743.2</v>
      </c>
      <c r="J1664" s="18">
        <v>1369.8</v>
      </c>
      <c r="K1664" s="18">
        <v>655.20000000000005</v>
      </c>
    </row>
    <row r="1665" spans="1:11" hidden="1" outlineLevel="1" x14ac:dyDescent="0.25">
      <c r="A1665" s="12">
        <v>2012</v>
      </c>
      <c r="B1665" s="18">
        <v>31.3</v>
      </c>
      <c r="C1665" s="18">
        <v>2117.1999999999998</v>
      </c>
      <c r="D1665" s="18">
        <v>1238.7</v>
      </c>
      <c r="E1665" s="18">
        <v>962.9</v>
      </c>
      <c r="F1665" s="18">
        <v>953.4</v>
      </c>
      <c r="G1665" s="18">
        <v>499.8</v>
      </c>
      <c r="H1665" s="18">
        <v>1078.8</v>
      </c>
      <c r="I1665" s="18">
        <v>1708.7</v>
      </c>
      <c r="J1665" s="18">
        <v>1346</v>
      </c>
      <c r="K1665" s="18">
        <v>643.70000000000005</v>
      </c>
    </row>
    <row r="1666" spans="1:11" hidden="1" outlineLevel="1" x14ac:dyDescent="0.25">
      <c r="A1666" s="12">
        <v>2013</v>
      </c>
      <c r="B1666" s="18">
        <v>31</v>
      </c>
      <c r="C1666" s="18">
        <v>2116.3000000000002</v>
      </c>
      <c r="D1666" s="18">
        <v>1213.9000000000001</v>
      </c>
      <c r="E1666" s="18">
        <v>955.5</v>
      </c>
      <c r="F1666" s="18">
        <v>930.8</v>
      </c>
      <c r="G1666" s="18">
        <v>492.6</v>
      </c>
      <c r="H1666" s="18">
        <v>1057.7</v>
      </c>
      <c r="I1666" s="18">
        <v>1663.8</v>
      </c>
      <c r="J1666" s="18">
        <v>1314.3</v>
      </c>
      <c r="K1666" s="18">
        <v>632.4</v>
      </c>
    </row>
    <row r="1667" spans="1:11" collapsed="1" x14ac:dyDescent="0.25">
      <c r="A1667" s="12">
        <v>2014</v>
      </c>
      <c r="B1667" s="8">
        <v>31</v>
      </c>
      <c r="C1667" s="8">
        <v>2109</v>
      </c>
      <c r="D1667" s="8">
        <v>1200</v>
      </c>
      <c r="E1667" s="8">
        <v>953</v>
      </c>
      <c r="F1667" s="8">
        <v>921</v>
      </c>
      <c r="G1667" s="8">
        <v>492</v>
      </c>
      <c r="H1667" s="8">
        <v>1046</v>
      </c>
      <c r="I1667" s="8">
        <v>1629</v>
      </c>
      <c r="J1667" s="8">
        <v>1302</v>
      </c>
      <c r="K1667" s="8">
        <v>625</v>
      </c>
    </row>
    <row r="1668" spans="1:11" x14ac:dyDescent="0.25">
      <c r="A1668" s="12">
        <v>2015</v>
      </c>
      <c r="B1668" s="8">
        <v>30</v>
      </c>
      <c r="C1668" s="8">
        <v>2101</v>
      </c>
      <c r="D1668" s="8">
        <v>1185</v>
      </c>
      <c r="E1668" s="8">
        <v>951</v>
      </c>
      <c r="F1668" s="8">
        <v>909</v>
      </c>
      <c r="G1668" s="8">
        <v>488</v>
      </c>
      <c r="H1668" s="8">
        <v>1037</v>
      </c>
      <c r="I1668" s="8">
        <v>1597</v>
      </c>
      <c r="J1668" s="8">
        <v>1223</v>
      </c>
      <c r="K1668" s="8">
        <v>619</v>
      </c>
    </row>
    <row r="1669" spans="1:11" x14ac:dyDescent="0.25">
      <c r="A1669" s="12">
        <v>2016</v>
      </c>
      <c r="B1669" s="8">
        <v>30</v>
      </c>
      <c r="C1669" s="8">
        <v>2110</v>
      </c>
      <c r="D1669" s="8">
        <v>1175</v>
      </c>
      <c r="E1669" s="8">
        <v>946</v>
      </c>
      <c r="F1669" s="8">
        <v>896</v>
      </c>
      <c r="G1669" s="8">
        <v>481</v>
      </c>
      <c r="H1669" s="8">
        <v>1021</v>
      </c>
      <c r="I1669" s="8">
        <v>1565</v>
      </c>
      <c r="J1669" s="8">
        <v>1208</v>
      </c>
      <c r="K1669" s="8">
        <v>310</v>
      </c>
    </row>
    <row r="1670" spans="1:11" x14ac:dyDescent="0.25">
      <c r="A1670" s="12">
        <v>2017</v>
      </c>
      <c r="B1670" s="8">
        <v>30</v>
      </c>
      <c r="C1670" s="8">
        <v>2099</v>
      </c>
      <c r="D1670" s="8">
        <v>1156</v>
      </c>
      <c r="E1670" s="8">
        <v>940</v>
      </c>
      <c r="F1670" s="8">
        <v>888</v>
      </c>
      <c r="G1670" s="8">
        <v>486</v>
      </c>
      <c r="H1670" s="8">
        <v>1017</v>
      </c>
      <c r="I1670" s="8">
        <v>1564</v>
      </c>
      <c r="J1670" s="8">
        <v>1214</v>
      </c>
      <c r="K1670" s="8">
        <v>601</v>
      </c>
    </row>
    <row r="1671" spans="1:11" x14ac:dyDescent="0.25">
      <c r="A1671" s="12">
        <v>2018</v>
      </c>
      <c r="B1671" s="8">
        <v>30</v>
      </c>
      <c r="C1671" s="8">
        <v>2081</v>
      </c>
      <c r="D1671" s="8">
        <v>1147</v>
      </c>
      <c r="E1671" s="8">
        <v>933</v>
      </c>
      <c r="F1671" s="8">
        <v>883</v>
      </c>
      <c r="G1671" s="8">
        <v>488</v>
      </c>
      <c r="H1671" s="8">
        <v>1014</v>
      </c>
      <c r="I1671" s="8">
        <v>1546</v>
      </c>
      <c r="J1671" s="8">
        <v>1217</v>
      </c>
      <c r="K1671" s="8">
        <v>593</v>
      </c>
    </row>
    <row r="1672" spans="1:11" x14ac:dyDescent="0.25">
      <c r="A1672" s="12">
        <v>2019</v>
      </c>
    </row>
    <row r="1673" spans="1:11" x14ac:dyDescent="0.25">
      <c r="A1673" s="12">
        <v>2020</v>
      </c>
    </row>
    <row r="1680" spans="1:11" x14ac:dyDescent="0.25">
      <c r="D1680" s="8" t="s">
        <v>79</v>
      </c>
    </row>
    <row r="1692" spans="1:11" s="2" customFormat="1" ht="5.25" customHeight="1" x14ac:dyDescent="0.2"/>
    <row r="1695" spans="1:11" x14ac:dyDescent="0.25">
      <c r="B1695" s="8" t="s">
        <v>3</v>
      </c>
      <c r="C1695" s="8" t="s">
        <v>4</v>
      </c>
      <c r="D1695" s="8" t="s">
        <v>5</v>
      </c>
      <c r="E1695" s="8" t="s">
        <v>6</v>
      </c>
      <c r="F1695" s="8" t="s">
        <v>146</v>
      </c>
      <c r="G1695" s="8" t="s">
        <v>7</v>
      </c>
      <c r="H1695" s="8" t="s">
        <v>8</v>
      </c>
      <c r="I1695" s="8" t="s">
        <v>9</v>
      </c>
      <c r="J1695" s="8" t="s">
        <v>147</v>
      </c>
      <c r="K1695" s="8" t="s">
        <v>10</v>
      </c>
    </row>
    <row r="1696" spans="1:11" x14ac:dyDescent="0.25">
      <c r="A1696" s="12">
        <v>2015</v>
      </c>
      <c r="B1696" s="8">
        <v>32</v>
      </c>
      <c r="C1696" s="8">
        <v>2527</v>
      </c>
      <c r="D1696" s="8">
        <v>1355</v>
      </c>
      <c r="E1696" s="8">
        <v>990</v>
      </c>
      <c r="F1696" s="8">
        <v>1039</v>
      </c>
      <c r="G1696" s="8">
        <v>553</v>
      </c>
      <c r="H1696" s="8">
        <v>1375</v>
      </c>
      <c r="I1696" s="8">
        <v>1676</v>
      </c>
      <c r="J1696" s="8">
        <v>1245</v>
      </c>
      <c r="K1696" s="8">
        <v>704</v>
      </c>
    </row>
    <row r="1697" spans="1:11" x14ac:dyDescent="0.25">
      <c r="A1697" s="12">
        <v>2016</v>
      </c>
      <c r="B1697" s="8">
        <v>31</v>
      </c>
      <c r="C1697" s="8">
        <v>2534</v>
      </c>
      <c r="D1697" s="8">
        <v>1335</v>
      </c>
      <c r="E1697" s="8">
        <v>984</v>
      </c>
      <c r="F1697" s="8">
        <v>1023</v>
      </c>
      <c r="G1697" s="8">
        <v>546</v>
      </c>
      <c r="H1697" s="8">
        <v>1352</v>
      </c>
      <c r="I1697" s="8">
        <v>1646</v>
      </c>
      <c r="J1697" s="8">
        <v>1229</v>
      </c>
      <c r="K1697" s="8">
        <v>693</v>
      </c>
    </row>
    <row r="1698" spans="1:11" x14ac:dyDescent="0.25">
      <c r="A1698" s="12">
        <v>2017</v>
      </c>
      <c r="B1698" s="8">
        <v>31</v>
      </c>
      <c r="C1698" s="8">
        <v>2521</v>
      </c>
      <c r="D1698" s="8">
        <v>1314</v>
      </c>
      <c r="E1698" s="8">
        <v>978</v>
      </c>
      <c r="F1698" s="8">
        <v>1013</v>
      </c>
      <c r="G1698" s="8">
        <v>552</v>
      </c>
      <c r="H1698" s="8">
        <v>1347</v>
      </c>
      <c r="I1698" s="8">
        <v>1645</v>
      </c>
      <c r="J1698" s="8">
        <v>1235</v>
      </c>
      <c r="K1698" s="8">
        <v>683</v>
      </c>
    </row>
    <row r="1699" spans="1:11" x14ac:dyDescent="0.25">
      <c r="A1699" s="12">
        <v>2018</v>
      </c>
      <c r="B1699" s="8">
        <v>31</v>
      </c>
      <c r="C1699" s="8">
        <v>2500</v>
      </c>
      <c r="D1699" s="8">
        <v>1304</v>
      </c>
      <c r="E1699" s="8">
        <v>971</v>
      </c>
      <c r="F1699" s="8">
        <v>1008</v>
      </c>
      <c r="G1699" s="8">
        <v>554</v>
      </c>
      <c r="H1699" s="8">
        <v>1342</v>
      </c>
      <c r="I1699" s="8">
        <v>1625</v>
      </c>
      <c r="J1699" s="8">
        <v>1238</v>
      </c>
      <c r="K1699" s="8">
        <v>674</v>
      </c>
    </row>
    <row r="1700" spans="1:11" x14ac:dyDescent="0.25">
      <c r="A1700" s="12">
        <v>2019</v>
      </c>
      <c r="B1700" s="8">
        <v>31</v>
      </c>
      <c r="C1700" s="8">
        <v>2479</v>
      </c>
      <c r="D1700" s="8">
        <v>1295</v>
      </c>
      <c r="E1700" s="8">
        <v>972</v>
      </c>
      <c r="F1700" s="8">
        <v>1001</v>
      </c>
      <c r="G1700" s="8">
        <v>558</v>
      </c>
      <c r="H1700" s="8">
        <v>1335</v>
      </c>
      <c r="I1700" s="8">
        <v>1613</v>
      </c>
      <c r="J1700" s="8">
        <v>1234</v>
      </c>
      <c r="K1700" s="8">
        <v>664</v>
      </c>
    </row>
    <row r="1701" spans="1:11" x14ac:dyDescent="0.25">
      <c r="A1701" s="12">
        <v>2020</v>
      </c>
      <c r="B1701" s="8">
        <v>30</v>
      </c>
      <c r="C1701" s="8">
        <v>2429</v>
      </c>
      <c r="D1701" s="8">
        <v>1272</v>
      </c>
      <c r="E1701" s="8">
        <v>960</v>
      </c>
      <c r="F1701" s="8">
        <v>987</v>
      </c>
      <c r="G1701" s="8">
        <v>565</v>
      </c>
      <c r="H1701" s="8">
        <v>1324</v>
      </c>
      <c r="I1701" s="8">
        <v>1568</v>
      </c>
      <c r="J1701" s="8">
        <v>1230</v>
      </c>
      <c r="K1701" s="8">
        <v>653</v>
      </c>
    </row>
    <row r="1702" spans="1:11" x14ac:dyDescent="0.25">
      <c r="A1702" s="12">
        <v>2021</v>
      </c>
      <c r="B1702" s="8">
        <v>30</v>
      </c>
      <c r="C1702" s="8">
        <v>2394</v>
      </c>
      <c r="D1702" s="8">
        <v>1248</v>
      </c>
      <c r="E1702" s="8">
        <v>949</v>
      </c>
      <c r="F1702" s="8">
        <v>978</v>
      </c>
      <c r="G1702" s="8">
        <v>568</v>
      </c>
      <c r="H1702" s="8">
        <v>1312</v>
      </c>
      <c r="I1702" s="8">
        <v>1842</v>
      </c>
      <c r="J1702" s="8">
        <v>1329</v>
      </c>
      <c r="K1702" s="8">
        <v>645</v>
      </c>
    </row>
    <row r="1703" spans="1:11" x14ac:dyDescent="0.25">
      <c r="A1703" s="12">
        <v>2022</v>
      </c>
      <c r="B1703" s="18">
        <v>30.260358504177212</v>
      </c>
      <c r="C1703" s="18">
        <v>2408.5714285714284</v>
      </c>
      <c r="D1703" s="18">
        <v>1244.0833070369201</v>
      </c>
      <c r="E1703" s="18">
        <v>951.02323968088797</v>
      </c>
      <c r="F1703" s="18">
        <v>978.81278538812796</v>
      </c>
      <c r="G1703" s="18">
        <v>575.2614415832677</v>
      </c>
      <c r="H1703" s="18">
        <v>1306.9939606467954</v>
      </c>
      <c r="I1703" s="18">
        <v>1540.7710280373831</v>
      </c>
      <c r="J1703" s="18">
        <v>1209.0471092077089</v>
      </c>
      <c r="K1703" s="18">
        <v>645.02740798747061</v>
      </c>
    </row>
    <row r="1724" spans="2:21" s="2" customFormat="1" ht="5.25" customHeight="1" x14ac:dyDescent="0.2"/>
    <row r="1725" spans="2:21" hidden="1" outlineLevel="1" x14ac:dyDescent="0.25">
      <c r="U1725" s="8"/>
    </row>
    <row r="1726" spans="2:21" hidden="1" outlineLevel="1" x14ac:dyDescent="0.25">
      <c r="U1726" s="8"/>
    </row>
    <row r="1727" spans="2:21" hidden="1" outlineLevel="1" x14ac:dyDescent="0.25">
      <c r="B1727" s="19"/>
      <c r="C1727" s="19"/>
      <c r="D1727" s="19"/>
      <c r="E1727" s="19"/>
      <c r="F1727" s="19"/>
      <c r="G1727" s="19"/>
      <c r="H1727" s="19"/>
      <c r="I1727" s="19"/>
      <c r="J1727" s="19"/>
      <c r="U1727" s="8"/>
    </row>
    <row r="1728" spans="2:21" hidden="1" outlineLevel="1" x14ac:dyDescent="0.25">
      <c r="B1728" s="19"/>
      <c r="C1728" s="19"/>
      <c r="D1728" s="19"/>
      <c r="E1728" s="19"/>
      <c r="F1728" s="19"/>
      <c r="G1728" s="19"/>
      <c r="H1728" s="19"/>
      <c r="I1728" s="19"/>
      <c r="J1728" s="19"/>
      <c r="U1728" s="8"/>
    </row>
    <row r="1729" spans="2:21" hidden="1" outlineLevel="1" x14ac:dyDescent="0.25">
      <c r="B1729" s="19"/>
      <c r="C1729" s="19"/>
      <c r="D1729" s="19"/>
      <c r="E1729" s="19"/>
      <c r="F1729" s="19"/>
      <c r="G1729" s="19"/>
      <c r="H1729" s="19"/>
      <c r="I1729" s="19"/>
      <c r="J1729" s="19"/>
      <c r="U1729" s="8"/>
    </row>
    <row r="1730" spans="2:21" hidden="1" outlineLevel="1" x14ac:dyDescent="0.25">
      <c r="B1730" s="19"/>
      <c r="C1730" s="19"/>
      <c r="D1730" s="19"/>
      <c r="E1730" s="19"/>
      <c r="F1730" s="19"/>
      <c r="G1730" s="19"/>
      <c r="H1730" s="19"/>
      <c r="I1730" s="19"/>
      <c r="J1730" s="19"/>
      <c r="U1730" s="8"/>
    </row>
    <row r="1731" spans="2:21" hidden="1" outlineLevel="1" x14ac:dyDescent="0.25">
      <c r="B1731" s="19"/>
      <c r="C1731" s="19"/>
      <c r="D1731" s="19"/>
      <c r="E1731" s="19"/>
      <c r="F1731" s="19"/>
      <c r="G1731" s="19"/>
      <c r="H1731" s="19"/>
      <c r="I1731" s="19"/>
      <c r="J1731" s="19"/>
      <c r="U1731" s="8"/>
    </row>
    <row r="1732" spans="2:21" hidden="1" outlineLevel="1" x14ac:dyDescent="0.25">
      <c r="B1732" s="19"/>
      <c r="C1732" s="19"/>
      <c r="D1732" s="19"/>
      <c r="E1732" s="19"/>
      <c r="F1732" s="19"/>
      <c r="G1732" s="19"/>
      <c r="H1732" s="19"/>
      <c r="I1732" s="19"/>
      <c r="J1732" s="19"/>
      <c r="U1732" s="8"/>
    </row>
    <row r="1733" spans="2:21" hidden="1" outlineLevel="1" x14ac:dyDescent="0.25">
      <c r="U1733" s="8"/>
    </row>
    <row r="1734" spans="2:21" hidden="1" outlineLevel="1" x14ac:dyDescent="0.25">
      <c r="U1734" s="8"/>
    </row>
    <row r="1735" spans="2:21" hidden="1" outlineLevel="1" x14ac:dyDescent="0.25">
      <c r="U1735" s="8"/>
    </row>
    <row r="1736" spans="2:21" hidden="1" outlineLevel="1" x14ac:dyDescent="0.25">
      <c r="U1736" s="8"/>
    </row>
    <row r="1737" spans="2:21" hidden="1" outlineLevel="1" x14ac:dyDescent="0.25">
      <c r="U1737" s="8"/>
    </row>
    <row r="1738" spans="2:21" hidden="1" outlineLevel="1" x14ac:dyDescent="0.25">
      <c r="U1738" s="8"/>
    </row>
    <row r="1739" spans="2:21" hidden="1" outlineLevel="1" x14ac:dyDescent="0.25">
      <c r="U1739" s="8"/>
    </row>
    <row r="1740" spans="2:21" hidden="1" outlineLevel="1" x14ac:dyDescent="0.25">
      <c r="U1740" s="8"/>
    </row>
    <row r="1741" spans="2:21" hidden="1" outlineLevel="1" x14ac:dyDescent="0.25">
      <c r="U1741" s="8"/>
    </row>
    <row r="1742" spans="2:21" hidden="1" outlineLevel="1" x14ac:dyDescent="0.25">
      <c r="U1742" s="8"/>
    </row>
    <row r="1743" spans="2:21" hidden="1" outlineLevel="1" x14ac:dyDescent="0.25">
      <c r="U1743" s="8"/>
    </row>
    <row r="1744" spans="2:21" hidden="1" outlineLevel="1" x14ac:dyDescent="0.25">
      <c r="U1744" s="8"/>
    </row>
    <row r="1745" spans="2:21" hidden="1" outlineLevel="1" x14ac:dyDescent="0.25">
      <c r="U1745" s="8"/>
    </row>
    <row r="1746" spans="2:21" hidden="1" outlineLevel="1" x14ac:dyDescent="0.25">
      <c r="U1746" s="8"/>
    </row>
    <row r="1747" spans="2:21" hidden="1" outlineLevel="1" x14ac:dyDescent="0.25">
      <c r="U1747" s="8"/>
    </row>
    <row r="1748" spans="2:21" hidden="1" outlineLevel="1" x14ac:dyDescent="0.25">
      <c r="U1748" s="8"/>
    </row>
    <row r="1749" spans="2:21" hidden="1" outlineLevel="1" x14ac:dyDescent="0.25">
      <c r="U1749" s="8"/>
    </row>
    <row r="1750" spans="2:21" hidden="1" outlineLevel="1" x14ac:dyDescent="0.25">
      <c r="U1750" s="8"/>
    </row>
    <row r="1751" spans="2:21" hidden="1" outlineLevel="1" x14ac:dyDescent="0.25">
      <c r="U1751" s="8"/>
    </row>
    <row r="1752" spans="2:21" hidden="1" outlineLevel="1" x14ac:dyDescent="0.25">
      <c r="U1752" s="8"/>
    </row>
    <row r="1753" spans="2:21" hidden="1" outlineLevel="1" x14ac:dyDescent="0.25">
      <c r="U1753" s="8"/>
    </row>
    <row r="1754" spans="2:21" hidden="1" outlineLevel="1" x14ac:dyDescent="0.25">
      <c r="U1754" s="8"/>
    </row>
    <row r="1755" spans="2:21" hidden="1" outlineLevel="1" x14ac:dyDescent="0.25">
      <c r="U1755" s="8"/>
    </row>
    <row r="1756" spans="2:21" hidden="1" outlineLevel="1" x14ac:dyDescent="0.25">
      <c r="U1756" s="8"/>
    </row>
    <row r="1757" spans="2:21" hidden="1" outlineLevel="1" x14ac:dyDescent="0.25">
      <c r="U1757" s="8"/>
    </row>
    <row r="1758" spans="2:21" s="2" customFormat="1" ht="5.25" hidden="1" customHeight="1" outlineLevel="1" x14ac:dyDescent="0.2"/>
    <row r="1759" spans="2:21" s="31" customFormat="1" ht="7.2" customHeight="1" outlineLevel="1" x14ac:dyDescent="0.2"/>
    <row r="1760" spans="2:21" x14ac:dyDescent="0.25">
      <c r="B1760" s="8" t="s">
        <v>3</v>
      </c>
      <c r="C1760" s="8" t="s">
        <v>4</v>
      </c>
      <c r="D1760" s="8" t="s">
        <v>5</v>
      </c>
      <c r="E1760" s="8" t="s">
        <v>6</v>
      </c>
      <c r="F1760" s="8" t="s">
        <v>146</v>
      </c>
      <c r="G1760" s="8" t="s">
        <v>7</v>
      </c>
      <c r="H1760" s="8" t="s">
        <v>8</v>
      </c>
      <c r="I1760" s="8" t="s">
        <v>9</v>
      </c>
      <c r="J1760" s="8" t="s">
        <v>147</v>
      </c>
      <c r="K1760" s="8" t="s">
        <v>10</v>
      </c>
    </row>
    <row r="1761" spans="1:12" x14ac:dyDescent="0.25">
      <c r="A1761" s="12" t="s">
        <v>16</v>
      </c>
      <c r="B1761" s="36">
        <v>46.042759255510369</v>
      </c>
      <c r="C1761" s="36">
        <v>44.645712644859096</v>
      </c>
      <c r="D1761" s="36">
        <v>45.168271547607574</v>
      </c>
      <c r="E1761" s="36">
        <v>46.157119218343709</v>
      </c>
      <c r="G1761" s="36">
        <v>44.56741703827074</v>
      </c>
      <c r="H1761" s="36">
        <v>45.382337102854066</v>
      </c>
      <c r="I1761" s="36">
        <v>45.408724574645007</v>
      </c>
      <c r="K1761" s="36">
        <v>45.828289518762993</v>
      </c>
    </row>
    <row r="1762" spans="1:12" hidden="1" outlineLevel="1" x14ac:dyDescent="0.25">
      <c r="A1762" s="12" t="s">
        <v>17</v>
      </c>
      <c r="B1762" s="36">
        <v>45.94</v>
      </c>
      <c r="C1762" s="36">
        <v>44.4</v>
      </c>
      <c r="D1762" s="36">
        <v>45.25</v>
      </c>
      <c r="E1762" s="36">
        <v>45.81</v>
      </c>
      <c r="F1762" s="36">
        <v>45.36</v>
      </c>
      <c r="G1762" s="36">
        <v>44.79</v>
      </c>
      <c r="H1762" s="36">
        <v>45.2</v>
      </c>
      <c r="I1762" s="36">
        <v>45.23</v>
      </c>
      <c r="J1762" s="36">
        <v>44.38</v>
      </c>
      <c r="K1762" s="36">
        <v>45.64</v>
      </c>
    </row>
    <row r="1763" spans="1:12" hidden="1" outlineLevel="1" x14ac:dyDescent="0.25">
      <c r="A1763" s="12" t="s">
        <v>18</v>
      </c>
      <c r="B1763" s="36">
        <v>45.87</v>
      </c>
      <c r="C1763" s="36">
        <v>44.25</v>
      </c>
      <c r="D1763" s="36">
        <v>45.19</v>
      </c>
      <c r="E1763" s="36">
        <v>45.68</v>
      </c>
      <c r="F1763" s="36">
        <v>45.66</v>
      </c>
      <c r="G1763" s="36">
        <v>44.78</v>
      </c>
      <c r="H1763" s="36">
        <v>45.02</v>
      </c>
      <c r="I1763" s="36">
        <v>45.2</v>
      </c>
      <c r="J1763" s="36">
        <v>44.35</v>
      </c>
      <c r="K1763" s="36">
        <v>45.52</v>
      </c>
    </row>
    <row r="1764" spans="1:12" hidden="1" outlineLevel="1" x14ac:dyDescent="0.25">
      <c r="A1764" s="12" t="s">
        <v>19</v>
      </c>
      <c r="B1764" s="36">
        <v>45.88</v>
      </c>
      <c r="C1764" s="36">
        <v>44.22</v>
      </c>
      <c r="D1764" s="36">
        <v>45.11</v>
      </c>
      <c r="E1764" s="36">
        <v>45.61</v>
      </c>
      <c r="F1764" s="36">
        <v>45.95</v>
      </c>
      <c r="G1764" s="36">
        <v>44.93</v>
      </c>
      <c r="H1764" s="36">
        <v>44.95</v>
      </c>
      <c r="I1764" s="36">
        <v>45.17</v>
      </c>
      <c r="J1764" s="36">
        <v>44.62</v>
      </c>
      <c r="K1764" s="36">
        <v>45.46</v>
      </c>
    </row>
    <row r="1765" spans="1:12" hidden="1" outlineLevel="1" x14ac:dyDescent="0.25">
      <c r="A1765" s="12" t="s">
        <v>20</v>
      </c>
      <c r="B1765" s="36">
        <v>45.88</v>
      </c>
      <c r="C1765" s="36">
        <v>44.2</v>
      </c>
      <c r="D1765" s="36">
        <v>45.08</v>
      </c>
      <c r="E1765" s="36">
        <v>45.61</v>
      </c>
      <c r="F1765" s="36">
        <v>45.89</v>
      </c>
      <c r="G1765" s="36">
        <v>44.99</v>
      </c>
      <c r="H1765" s="36">
        <v>44.92</v>
      </c>
      <c r="I1765" s="36">
        <v>45.12</v>
      </c>
      <c r="J1765" s="36">
        <v>44.84</v>
      </c>
      <c r="K1765" s="36">
        <v>45.54</v>
      </c>
    </row>
    <row r="1766" spans="1:12" collapsed="1" x14ac:dyDescent="0.25">
      <c r="A1766" s="12" t="s">
        <v>96</v>
      </c>
      <c r="B1766" s="36">
        <v>45.88</v>
      </c>
      <c r="C1766" s="36">
        <v>44.2</v>
      </c>
      <c r="D1766" s="36">
        <v>44.99</v>
      </c>
      <c r="E1766" s="36">
        <v>45.61</v>
      </c>
      <c r="F1766" s="36">
        <v>46.16</v>
      </c>
      <c r="G1766" s="36">
        <v>45.2</v>
      </c>
      <c r="H1766" s="36">
        <v>44.87</v>
      </c>
      <c r="I1766" s="36">
        <v>45</v>
      </c>
      <c r="J1766" s="36">
        <v>44.88</v>
      </c>
      <c r="K1766" s="36">
        <v>45.47</v>
      </c>
    </row>
    <row r="1767" spans="1:12" hidden="1" outlineLevel="1" x14ac:dyDescent="0.25">
      <c r="A1767" s="12">
        <v>2006</v>
      </c>
      <c r="B1767" s="36">
        <v>45.9</v>
      </c>
      <c r="C1767" s="36">
        <v>44.27</v>
      </c>
      <c r="D1767" s="36">
        <v>44.91</v>
      </c>
      <c r="E1767" s="36">
        <v>45.64</v>
      </c>
      <c r="F1767" s="36">
        <v>46.24</v>
      </c>
      <c r="G1767" s="36">
        <v>45.3</v>
      </c>
      <c r="H1767" s="36">
        <v>44.87</v>
      </c>
      <c r="I1767" s="36">
        <v>45.05</v>
      </c>
      <c r="J1767" s="36">
        <v>44.83</v>
      </c>
      <c r="K1767" s="36">
        <v>45.43</v>
      </c>
    </row>
    <row r="1768" spans="1:12" hidden="1" outlineLevel="1" x14ac:dyDescent="0.25">
      <c r="A1768" s="12">
        <v>2007</v>
      </c>
      <c r="B1768" s="19">
        <v>45.95</v>
      </c>
      <c r="C1768" s="19">
        <v>44.35</v>
      </c>
      <c r="D1768" s="19">
        <v>44.89</v>
      </c>
      <c r="E1768" s="19">
        <v>45.76</v>
      </c>
      <c r="F1768" s="19">
        <v>46.28</v>
      </c>
      <c r="G1768" s="19">
        <v>45.44</v>
      </c>
      <c r="H1768" s="19">
        <v>44.88</v>
      </c>
      <c r="I1768" s="19">
        <v>44.96</v>
      </c>
      <c r="J1768" s="19">
        <v>44.84</v>
      </c>
      <c r="K1768" s="19">
        <v>45.47</v>
      </c>
    </row>
    <row r="1769" spans="1:12" hidden="1" outlineLevel="1" x14ac:dyDescent="0.25">
      <c r="A1769" s="12">
        <v>2008</v>
      </c>
      <c r="B1769" s="19">
        <v>45.9</v>
      </c>
      <c r="C1769" s="19">
        <v>44.27</v>
      </c>
      <c r="D1769" s="19">
        <v>44.88</v>
      </c>
      <c r="E1769" s="19">
        <v>45.71</v>
      </c>
      <c r="F1769" s="19">
        <v>46.21</v>
      </c>
      <c r="G1769" s="19">
        <v>45.19</v>
      </c>
      <c r="H1769" s="19">
        <v>44.87</v>
      </c>
      <c r="I1769" s="19">
        <v>45</v>
      </c>
      <c r="J1769" s="19">
        <v>44.96</v>
      </c>
      <c r="K1769" s="19">
        <v>45.56</v>
      </c>
    </row>
    <row r="1770" spans="1:12" hidden="1" outlineLevel="1" x14ac:dyDescent="0.25">
      <c r="A1770" s="12">
        <v>2009</v>
      </c>
      <c r="B1770" s="19">
        <v>45.79</v>
      </c>
      <c r="C1770" s="19">
        <v>44.15</v>
      </c>
      <c r="D1770" s="19">
        <v>44.83</v>
      </c>
      <c r="E1770" s="19">
        <v>45.56</v>
      </c>
      <c r="F1770" s="19">
        <v>46.11</v>
      </c>
      <c r="G1770" s="19">
        <v>45.02</v>
      </c>
      <c r="H1770" s="19">
        <v>44.82</v>
      </c>
      <c r="I1770" s="19">
        <v>44.87</v>
      </c>
      <c r="J1770" s="19">
        <v>44.66</v>
      </c>
      <c r="K1770" s="19">
        <v>45.18</v>
      </c>
    </row>
    <row r="1771" spans="1:12" collapsed="1" x14ac:dyDescent="0.25">
      <c r="A1771" s="12">
        <v>2010</v>
      </c>
      <c r="B1771" s="19">
        <v>45.69</v>
      </c>
      <c r="C1771" s="19">
        <v>44.04</v>
      </c>
      <c r="D1771" s="19">
        <v>44.71</v>
      </c>
      <c r="E1771" s="19">
        <v>45.54</v>
      </c>
      <c r="F1771" s="19">
        <v>46.08</v>
      </c>
      <c r="G1771" s="19">
        <v>44.82</v>
      </c>
      <c r="H1771" s="19">
        <v>44.76</v>
      </c>
      <c r="I1771" s="19">
        <v>44.74</v>
      </c>
      <c r="J1771" s="19">
        <v>44.53</v>
      </c>
      <c r="K1771" s="19">
        <v>45.04</v>
      </c>
    </row>
    <row r="1772" spans="1:12" hidden="1" outlineLevel="1" x14ac:dyDescent="0.25">
      <c r="A1772" s="12">
        <v>2011</v>
      </c>
      <c r="B1772" s="19">
        <v>45.72</v>
      </c>
      <c r="C1772" s="19">
        <v>44.07</v>
      </c>
      <c r="D1772" s="19">
        <v>44.52</v>
      </c>
      <c r="E1772" s="19">
        <v>45.47</v>
      </c>
      <c r="F1772" s="19">
        <v>45.97</v>
      </c>
      <c r="G1772" s="19">
        <v>44.94</v>
      </c>
      <c r="H1772" s="19">
        <v>44.55</v>
      </c>
      <c r="I1772" s="19">
        <v>44.42</v>
      </c>
      <c r="J1772" s="19">
        <v>44.22</v>
      </c>
      <c r="K1772" s="19">
        <v>45.11</v>
      </c>
    </row>
    <row r="1773" spans="1:12" hidden="1" outlineLevel="1" x14ac:dyDescent="0.25">
      <c r="A1773" s="12">
        <v>2012</v>
      </c>
      <c r="B1773" s="19">
        <v>45.78</v>
      </c>
      <c r="C1773" s="19">
        <v>44.15</v>
      </c>
      <c r="D1773" s="19">
        <v>44.47</v>
      </c>
      <c r="E1773" s="19">
        <v>45.58</v>
      </c>
      <c r="F1773" s="19">
        <v>45.89</v>
      </c>
      <c r="G1773" s="19">
        <v>45.09</v>
      </c>
      <c r="H1773" s="19">
        <v>44.42</v>
      </c>
      <c r="I1773" s="19">
        <v>44.46</v>
      </c>
      <c r="J1773" s="19">
        <v>44.13</v>
      </c>
      <c r="K1773" s="19">
        <v>45.24</v>
      </c>
    </row>
    <row r="1774" spans="1:12" hidden="1" outlineLevel="1" x14ac:dyDescent="0.25">
      <c r="A1774" s="12">
        <v>2013</v>
      </c>
      <c r="B1774" s="19">
        <v>45.82</v>
      </c>
      <c r="C1774" s="19">
        <v>44.1</v>
      </c>
      <c r="D1774" s="19">
        <v>44.46</v>
      </c>
      <c r="E1774" s="19">
        <v>45.6</v>
      </c>
      <c r="F1774" s="19">
        <v>45.95</v>
      </c>
      <c r="G1774" s="19">
        <v>45.15</v>
      </c>
      <c r="H1774" s="19">
        <v>44.4</v>
      </c>
      <c r="I1774" s="19">
        <v>44.46</v>
      </c>
      <c r="J1774" s="19">
        <v>44.09</v>
      </c>
      <c r="K1774" s="19">
        <v>45.12</v>
      </c>
    </row>
    <row r="1775" spans="1:12" hidden="1" outlineLevel="1" x14ac:dyDescent="0.25">
      <c r="A1775" s="12">
        <v>2014</v>
      </c>
      <c r="B1775" s="19">
        <v>45.9</v>
      </c>
      <c r="C1775" s="19">
        <v>44.2</v>
      </c>
      <c r="D1775" s="19">
        <v>44.4</v>
      </c>
      <c r="E1775" s="19">
        <v>45.5</v>
      </c>
      <c r="F1775" s="19">
        <v>45.8</v>
      </c>
      <c r="G1775" s="19">
        <v>45.5</v>
      </c>
      <c r="H1775" s="19">
        <v>44.3</v>
      </c>
      <c r="I1775" s="19">
        <v>44.4</v>
      </c>
      <c r="J1775" s="19">
        <v>44</v>
      </c>
      <c r="K1775" s="19">
        <v>45</v>
      </c>
      <c r="L1775" s="19"/>
    </row>
    <row r="1776" spans="1:12" collapsed="1" x14ac:dyDescent="0.25">
      <c r="A1776" s="12">
        <v>2015</v>
      </c>
      <c r="B1776" s="19">
        <f>[1]Eiro!$CI$37</f>
        <v>45.927818636973782</v>
      </c>
      <c r="C1776" s="19">
        <f>[1]Eiro!$CI$38</f>
        <v>44.279574742671699</v>
      </c>
      <c r="D1776" s="19">
        <f>[1]Eiro!$CI$39</f>
        <v>44.439884623502103</v>
      </c>
      <c r="E1776" s="19">
        <f>[1]Eiro!$CI$40</f>
        <v>45.581558418792177</v>
      </c>
      <c r="F1776" s="19">
        <f>[1]Eiro!$CI$41</f>
        <v>45.98186779332805</v>
      </c>
      <c r="G1776" s="19">
        <f>[1]Eiro!$CI$42</f>
        <v>45.470033465165805</v>
      </c>
      <c r="H1776" s="19">
        <f>[1]Eiro!$CI$43</f>
        <v>44.326869884679219</v>
      </c>
      <c r="I1776" s="19">
        <f>[1]Eiro!$CI$44</f>
        <v>44.324230300921897</v>
      </c>
      <c r="J1776" s="19">
        <f>[1]Eiro!$CI$45</f>
        <v>43.990529487731379</v>
      </c>
      <c r="K1776" s="19">
        <f>[1]Eiro!$CI$46</f>
        <v>44.879434203931609</v>
      </c>
      <c r="L1776" s="19"/>
    </row>
    <row r="1777" spans="1:11" x14ac:dyDescent="0.25">
      <c r="A1777" s="32">
        <v>2016</v>
      </c>
      <c r="B1777" s="8">
        <v>45.9</v>
      </c>
      <c r="C1777" s="8">
        <v>44.3</v>
      </c>
      <c r="D1777" s="8">
        <v>44.7</v>
      </c>
      <c r="E1777" s="8">
        <v>45.5</v>
      </c>
      <c r="F1777" s="19">
        <v>46</v>
      </c>
      <c r="G1777" s="8">
        <v>45.3</v>
      </c>
      <c r="H1777" s="8">
        <v>44.3</v>
      </c>
      <c r="I1777" s="8">
        <v>44.1</v>
      </c>
      <c r="J1777" s="19">
        <v>44</v>
      </c>
      <c r="K1777" s="8">
        <v>44.8</v>
      </c>
    </row>
    <row r="1778" spans="1:11" x14ac:dyDescent="0.25">
      <c r="A1778" s="12">
        <v>2017</v>
      </c>
      <c r="B1778" s="19">
        <v>46</v>
      </c>
      <c r="C1778" s="8">
        <v>44.5</v>
      </c>
      <c r="D1778" s="8">
        <v>44.4</v>
      </c>
      <c r="E1778" s="8">
        <v>45.4</v>
      </c>
      <c r="F1778" s="8">
        <v>45.6</v>
      </c>
      <c r="G1778" s="8">
        <v>45.6</v>
      </c>
      <c r="H1778" s="8">
        <v>44.4</v>
      </c>
      <c r="I1778" s="8">
        <v>43.9</v>
      </c>
      <c r="J1778" s="8">
        <v>43.9</v>
      </c>
      <c r="K1778" s="8">
        <v>44.9</v>
      </c>
    </row>
    <row r="1779" spans="1:11" x14ac:dyDescent="0.25">
      <c r="A1779" s="12">
        <v>2018</v>
      </c>
      <c r="B1779" s="8">
        <v>46.1</v>
      </c>
      <c r="C1779" s="8">
        <v>44.5</v>
      </c>
      <c r="D1779" s="8">
        <v>44.5</v>
      </c>
      <c r="E1779" s="8">
        <v>45.5</v>
      </c>
      <c r="F1779" s="8">
        <v>45.6</v>
      </c>
      <c r="G1779" s="8">
        <v>45.6</v>
      </c>
      <c r="H1779" s="8">
        <v>44.5</v>
      </c>
      <c r="I1779" s="8">
        <v>43.9</v>
      </c>
      <c r="J1779" s="19">
        <v>44</v>
      </c>
      <c r="K1779" s="19">
        <v>45</v>
      </c>
    </row>
    <row r="1780" spans="1:11" x14ac:dyDescent="0.25">
      <c r="A1780" s="12">
        <v>2019</v>
      </c>
      <c r="B1780" s="8">
        <v>46.2</v>
      </c>
      <c r="C1780" s="8">
        <v>44.6</v>
      </c>
      <c r="D1780" s="8">
        <v>44.7</v>
      </c>
      <c r="E1780" s="8">
        <v>45.7</v>
      </c>
      <c r="F1780" s="8">
        <v>45.5</v>
      </c>
      <c r="G1780" s="8">
        <v>45.7</v>
      </c>
      <c r="H1780" s="8">
        <v>44.6</v>
      </c>
      <c r="I1780" s="8">
        <v>43.7</v>
      </c>
      <c r="J1780" s="8">
        <v>43.9</v>
      </c>
      <c r="K1780" s="8">
        <v>45.1</v>
      </c>
    </row>
    <row r="1781" spans="1:11" x14ac:dyDescent="0.25">
      <c r="A1781" s="12">
        <v>2020</v>
      </c>
      <c r="B1781" s="8">
        <v>46.2</v>
      </c>
      <c r="C1781" s="8">
        <v>44.5</v>
      </c>
      <c r="D1781" s="8">
        <v>44.4</v>
      </c>
      <c r="E1781" s="8">
        <v>45.6</v>
      </c>
      <c r="F1781" s="8">
        <v>45.4</v>
      </c>
      <c r="G1781" s="19">
        <v>46</v>
      </c>
      <c r="H1781" s="19">
        <v>44.7</v>
      </c>
      <c r="I1781" s="19">
        <v>43.1</v>
      </c>
      <c r="J1781" s="19">
        <v>44</v>
      </c>
      <c r="K1781" s="19">
        <v>45</v>
      </c>
    </row>
    <row r="1782" spans="1:11" x14ac:dyDescent="0.25">
      <c r="A1782" s="12">
        <v>2021</v>
      </c>
      <c r="B1782" s="8">
        <v>46.3</v>
      </c>
      <c r="C1782" s="8">
        <v>44.5</v>
      </c>
      <c r="D1782" s="8">
        <v>44.4</v>
      </c>
      <c r="E1782" s="8">
        <v>45.7</v>
      </c>
      <c r="F1782" s="8">
        <v>45.5</v>
      </c>
      <c r="G1782" s="19">
        <v>46</v>
      </c>
      <c r="H1782" s="8">
        <v>44.8</v>
      </c>
      <c r="I1782" s="8">
        <v>43.3</v>
      </c>
      <c r="J1782" s="8">
        <v>43.9</v>
      </c>
      <c r="K1782" s="8">
        <v>45.1</v>
      </c>
    </row>
    <row r="1783" spans="1:11" x14ac:dyDescent="0.25">
      <c r="A1783" s="12">
        <v>2022</v>
      </c>
      <c r="B1783" s="19">
        <v>46.32593170076813</v>
      </c>
      <c r="C1783" s="19">
        <v>44.521886367104244</v>
      </c>
      <c r="D1783" s="19">
        <v>44.516169942929615</v>
      </c>
      <c r="E1783" s="19">
        <v>45.681668976584724</v>
      </c>
      <c r="F1783" s="19">
        <v>45.568203022952048</v>
      </c>
      <c r="G1783" s="19">
        <v>45.895070174752725</v>
      </c>
      <c r="H1783" s="19">
        <v>44.718876699260676</v>
      </c>
      <c r="I1783" s="19">
        <v>43.255743422549095</v>
      </c>
      <c r="J1783" s="19">
        <v>43.798981624972321</v>
      </c>
      <c r="K1783" s="19">
        <v>44.761442272672085</v>
      </c>
    </row>
    <row r="1802" spans="1:21" s="2" customFormat="1" ht="5.25" customHeight="1" x14ac:dyDescent="0.25">
      <c r="U1802" s="3"/>
    </row>
    <row r="1803" spans="1:21" s="31" customFormat="1" ht="5.25" customHeight="1" x14ac:dyDescent="0.25">
      <c r="U1803" s="3"/>
    </row>
    <row r="1804" spans="1:21" s="31" customFormat="1" ht="17.25" customHeight="1" x14ac:dyDescent="0.25">
      <c r="U1804" s="3"/>
    </row>
    <row r="1805" spans="1:21" x14ac:dyDescent="0.25">
      <c r="A1805" s="8" t="s">
        <v>56</v>
      </c>
      <c r="B1805" s="26">
        <v>36.799999999999997</v>
      </c>
    </row>
    <row r="1806" spans="1:21" x14ac:dyDescent="0.25">
      <c r="A1806" s="8" t="s">
        <v>54</v>
      </c>
      <c r="B1806" s="26">
        <v>19.600000000000001</v>
      </c>
      <c r="D1806" s="50"/>
      <c r="E1806" s="19"/>
    </row>
    <row r="1807" spans="1:21" x14ac:dyDescent="0.25">
      <c r="A1807" s="8" t="s">
        <v>51</v>
      </c>
      <c r="B1807" s="26">
        <v>15.2</v>
      </c>
      <c r="D1807" s="50"/>
      <c r="E1807" s="19"/>
    </row>
    <row r="1808" spans="1:21" x14ac:dyDescent="0.25">
      <c r="A1808" s="8" t="s">
        <v>53</v>
      </c>
      <c r="B1808" s="26">
        <v>13.4</v>
      </c>
      <c r="D1808" s="50"/>
      <c r="E1808" s="19"/>
    </row>
    <row r="1809" spans="1:5" x14ac:dyDescent="0.25">
      <c r="A1809" s="8" t="s">
        <v>64</v>
      </c>
      <c r="B1809" s="26">
        <v>10.8</v>
      </c>
      <c r="D1809" s="50"/>
      <c r="E1809" s="19"/>
    </row>
    <row r="1810" spans="1:5" x14ac:dyDescent="0.25">
      <c r="A1810" s="8" t="s">
        <v>61</v>
      </c>
      <c r="B1810" s="26">
        <v>6.8</v>
      </c>
      <c r="D1810" s="50"/>
      <c r="E1810" s="19"/>
    </row>
    <row r="1811" spans="1:5" x14ac:dyDescent="0.25">
      <c r="A1811" s="8" t="s">
        <v>44</v>
      </c>
      <c r="B1811" s="26">
        <v>6.1</v>
      </c>
      <c r="D1811" s="50"/>
      <c r="E1811" s="19"/>
    </row>
    <row r="1812" spans="1:5" x14ac:dyDescent="0.25">
      <c r="A1812" s="8" t="s">
        <v>57</v>
      </c>
      <c r="B1812" s="26">
        <v>5.9</v>
      </c>
      <c r="D1812" s="50"/>
      <c r="E1812" s="19"/>
    </row>
    <row r="1813" spans="1:5" x14ac:dyDescent="0.25">
      <c r="A1813" s="8" t="s">
        <v>49</v>
      </c>
      <c r="B1813" s="26">
        <v>5.9</v>
      </c>
      <c r="D1813" s="50"/>
      <c r="E1813" s="19"/>
    </row>
    <row r="1814" spans="1:5" x14ac:dyDescent="0.25">
      <c r="A1814" s="8" t="s">
        <v>65</v>
      </c>
      <c r="B1814" s="26">
        <v>5.6</v>
      </c>
      <c r="D1814" s="50"/>
      <c r="E1814" s="19"/>
    </row>
    <row r="1815" spans="1:5" x14ac:dyDescent="0.25">
      <c r="A1815" s="8" t="s">
        <v>46</v>
      </c>
      <c r="B1815" s="26">
        <v>4.3</v>
      </c>
      <c r="D1815" s="50"/>
      <c r="E1815" s="19"/>
    </row>
    <row r="1816" spans="1:5" x14ac:dyDescent="0.25">
      <c r="A1816" s="8" t="s">
        <v>43</v>
      </c>
      <c r="B1816" s="51">
        <v>4.3</v>
      </c>
      <c r="D1816" s="50"/>
      <c r="E1816" s="19"/>
    </row>
    <row r="1817" spans="1:5" x14ac:dyDescent="0.25">
      <c r="A1817" s="8" t="s">
        <v>58</v>
      </c>
      <c r="B1817" s="26">
        <v>4.0999999999999996</v>
      </c>
      <c r="D1817" s="48"/>
      <c r="E1817" s="19"/>
    </row>
    <row r="1818" spans="1:5" x14ac:dyDescent="0.25">
      <c r="A1818" s="8" t="s">
        <v>45</v>
      </c>
      <c r="B1818" s="26">
        <v>3.7</v>
      </c>
      <c r="D1818" s="50"/>
      <c r="E1818" s="19"/>
    </row>
    <row r="1819" spans="1:5" x14ac:dyDescent="0.25">
      <c r="A1819" s="8" t="s">
        <v>47</v>
      </c>
      <c r="B1819" s="26">
        <v>2.7</v>
      </c>
      <c r="D1819" s="50"/>
      <c r="E1819" s="19"/>
    </row>
    <row r="1820" spans="1:5" x14ac:dyDescent="0.25">
      <c r="A1820" s="8" t="s">
        <v>50</v>
      </c>
      <c r="B1820" s="26">
        <v>1.5</v>
      </c>
      <c r="D1820" s="50"/>
      <c r="E1820" s="19"/>
    </row>
    <row r="1821" spans="1:5" x14ac:dyDescent="0.25">
      <c r="A1821" s="8" t="s">
        <v>62</v>
      </c>
      <c r="B1821" s="26">
        <v>1.3</v>
      </c>
      <c r="D1821" s="50"/>
      <c r="E1821" s="19"/>
    </row>
    <row r="1822" spans="1:5" x14ac:dyDescent="0.25">
      <c r="A1822" s="8" t="s">
        <v>63</v>
      </c>
      <c r="B1822" s="26">
        <v>0.9</v>
      </c>
      <c r="D1822" s="50"/>
      <c r="E1822" s="19"/>
    </row>
    <row r="1823" spans="1:5" x14ac:dyDescent="0.25">
      <c r="A1823" s="8" t="s">
        <v>59</v>
      </c>
      <c r="B1823" s="26">
        <v>-0.1</v>
      </c>
      <c r="D1823" s="50"/>
      <c r="E1823" s="19"/>
    </row>
    <row r="1824" spans="1:5" x14ac:dyDescent="0.25">
      <c r="A1824" s="8" t="s">
        <v>55</v>
      </c>
      <c r="B1824" s="26">
        <v>-0.6</v>
      </c>
      <c r="D1824" s="50"/>
      <c r="E1824" s="19"/>
    </row>
    <row r="1825" spans="1:5" x14ac:dyDescent="0.25">
      <c r="A1825" s="8" t="s">
        <v>60</v>
      </c>
      <c r="B1825" s="26">
        <v>-1.4</v>
      </c>
      <c r="D1825" s="50"/>
      <c r="E1825" s="47"/>
    </row>
    <row r="1826" spans="1:5" x14ac:dyDescent="0.25">
      <c r="A1826" s="8" t="s">
        <v>48</v>
      </c>
      <c r="B1826" s="26">
        <v>-1.8</v>
      </c>
      <c r="D1826" s="50"/>
      <c r="E1826" s="19"/>
    </row>
    <row r="1827" spans="1:5" x14ac:dyDescent="0.25">
      <c r="A1827" s="8" t="s">
        <v>52</v>
      </c>
      <c r="B1827" s="26">
        <v>-2.1</v>
      </c>
      <c r="D1827" s="50"/>
      <c r="E1827" s="19"/>
    </row>
    <row r="1828" spans="1:5" x14ac:dyDescent="0.25">
      <c r="A1828" s="8" t="s">
        <v>41</v>
      </c>
      <c r="B1828" s="26">
        <v>-3.4</v>
      </c>
      <c r="D1828" s="50"/>
      <c r="E1828" s="19"/>
    </row>
    <row r="1829" spans="1:5" x14ac:dyDescent="0.25">
      <c r="A1829" s="8" t="s">
        <v>42</v>
      </c>
      <c r="B1829" s="26">
        <v>-5.3</v>
      </c>
      <c r="D1829" s="50"/>
      <c r="E1829" s="19"/>
    </row>
    <row r="1830" spans="1:5" x14ac:dyDescent="0.25">
      <c r="A1830" s="8" t="s">
        <v>145</v>
      </c>
      <c r="B1830" s="26">
        <v>-6.6</v>
      </c>
      <c r="D1830" s="50"/>
      <c r="E1830" s="19"/>
    </row>
    <row r="1831" spans="1:5" x14ac:dyDescent="0.25">
      <c r="A1831" s="8" t="s">
        <v>143</v>
      </c>
      <c r="B1831" s="26">
        <v>-7.1</v>
      </c>
      <c r="D1831" s="50"/>
      <c r="E1831" s="19"/>
    </row>
    <row r="1832" spans="1:5" x14ac:dyDescent="0.25">
      <c r="A1832" s="8" t="s">
        <v>148</v>
      </c>
      <c r="B1832" s="26">
        <v>-7.1</v>
      </c>
      <c r="D1832" s="50"/>
    </row>
    <row r="1833" spans="1:5" x14ac:dyDescent="0.25">
      <c r="A1833" s="8" t="s">
        <v>40</v>
      </c>
      <c r="B1833" s="26">
        <v>-7.5</v>
      </c>
      <c r="D1833" s="50"/>
    </row>
    <row r="1835" spans="1:5" x14ac:dyDescent="0.25">
      <c r="B1835" s="26"/>
    </row>
    <row r="1836" spans="1:5" x14ac:dyDescent="0.25">
      <c r="B1836" s="26"/>
    </row>
    <row r="1853" spans="1:21" s="2" customFormat="1" ht="5.25" customHeight="1" x14ac:dyDescent="0.2"/>
    <row r="1854" spans="1:21" s="31" customFormat="1" ht="12" customHeight="1" x14ac:dyDescent="0.2">
      <c r="U1854" s="2"/>
    </row>
    <row r="1855" spans="1:21" x14ac:dyDescent="0.25">
      <c r="A1855" s="8" t="s">
        <v>51</v>
      </c>
      <c r="B1855" s="17">
        <v>6.1</v>
      </c>
      <c r="C1855" s="52"/>
      <c r="D1855" s="52"/>
      <c r="E1855" s="52"/>
      <c r="F1855" s="52"/>
    </row>
    <row r="1856" spans="1:21" x14ac:dyDescent="0.25">
      <c r="A1856" s="8" t="s">
        <v>53</v>
      </c>
      <c r="B1856" s="17">
        <v>4.0999999999999996</v>
      </c>
      <c r="C1856" s="52"/>
      <c r="D1856" s="52"/>
      <c r="E1856" s="52"/>
      <c r="F1856" s="52"/>
    </row>
    <row r="1857" spans="1:4" x14ac:dyDescent="0.25">
      <c r="A1857" s="8" t="s">
        <v>54</v>
      </c>
      <c r="B1857" s="17">
        <v>3.2</v>
      </c>
      <c r="D1857" s="17"/>
    </row>
    <row r="1858" spans="1:4" x14ac:dyDescent="0.25">
      <c r="A1858" s="8" t="s">
        <v>64</v>
      </c>
      <c r="B1858" s="17">
        <v>2.2999999999999998</v>
      </c>
      <c r="D1858" s="17"/>
    </row>
    <row r="1859" spans="1:4" x14ac:dyDescent="0.25">
      <c r="A1859" s="8" t="s">
        <v>50</v>
      </c>
      <c r="B1859" s="17">
        <v>2.2000000000000002</v>
      </c>
      <c r="D1859" s="17"/>
    </row>
    <row r="1860" spans="1:4" x14ac:dyDescent="0.25">
      <c r="A1860" s="8" t="s">
        <v>65</v>
      </c>
      <c r="B1860" s="17">
        <v>1.7</v>
      </c>
      <c r="D1860" s="17"/>
    </row>
    <row r="1861" spans="1:4" x14ac:dyDescent="0.25">
      <c r="A1861" s="8" t="s">
        <v>56</v>
      </c>
      <c r="B1861" s="17">
        <v>1.6</v>
      </c>
      <c r="D1861" s="17"/>
    </row>
    <row r="1862" spans="1:4" x14ac:dyDescent="0.25">
      <c r="A1862" s="8" t="s">
        <v>46</v>
      </c>
      <c r="B1862" s="19">
        <v>1.1000000000000001</v>
      </c>
      <c r="D1862" s="17"/>
    </row>
    <row r="1863" spans="1:4" x14ac:dyDescent="0.25">
      <c r="A1863" s="8" t="s">
        <v>57</v>
      </c>
      <c r="B1863" s="17">
        <v>0.9</v>
      </c>
      <c r="D1863" s="17"/>
    </row>
    <row r="1864" spans="1:4" x14ac:dyDescent="0.25">
      <c r="A1864" s="8" t="s">
        <v>44</v>
      </c>
      <c r="B1864" s="17">
        <v>0.7</v>
      </c>
      <c r="D1864" s="17"/>
    </row>
    <row r="1865" spans="1:4" x14ac:dyDescent="0.25">
      <c r="A1865" s="8" t="s">
        <v>62</v>
      </c>
      <c r="B1865" s="17">
        <v>0.6</v>
      </c>
      <c r="D1865" s="17"/>
    </row>
    <row r="1866" spans="1:4" x14ac:dyDescent="0.25">
      <c r="A1866" s="8" t="s">
        <v>58</v>
      </c>
      <c r="B1866" s="17">
        <v>0.2</v>
      </c>
      <c r="D1866" s="17"/>
    </row>
    <row r="1867" spans="1:4" x14ac:dyDescent="0.25">
      <c r="A1867" s="8" t="s">
        <v>45</v>
      </c>
      <c r="B1867" s="33">
        <v>0.1</v>
      </c>
      <c r="C1867" s="19"/>
      <c r="D1867" s="17"/>
    </row>
    <row r="1868" spans="1:4" x14ac:dyDescent="0.25">
      <c r="A1868" s="8" t="s">
        <v>61</v>
      </c>
      <c r="B1868" s="17">
        <v>-0.4</v>
      </c>
      <c r="D1868" s="17"/>
    </row>
    <row r="1869" spans="1:4" x14ac:dyDescent="0.25">
      <c r="A1869" s="8" t="s">
        <v>59</v>
      </c>
      <c r="B1869" s="33">
        <v>-0.7</v>
      </c>
      <c r="D1869" s="17"/>
    </row>
    <row r="1870" spans="1:4" x14ac:dyDescent="0.25">
      <c r="A1870" s="8" t="s">
        <v>43</v>
      </c>
      <c r="B1870" s="33">
        <v>-1</v>
      </c>
      <c r="D1870" s="17"/>
    </row>
    <row r="1871" spans="1:4" x14ac:dyDescent="0.25">
      <c r="A1871" s="8" t="s">
        <v>66</v>
      </c>
      <c r="B1871" s="33">
        <v>-1.2</v>
      </c>
      <c r="D1871" s="17"/>
    </row>
    <row r="1872" spans="1:4" x14ac:dyDescent="0.25">
      <c r="A1872" s="8" t="s">
        <v>63</v>
      </c>
      <c r="B1872" s="17">
        <v>-1.3</v>
      </c>
      <c r="C1872" s="19"/>
      <c r="D1872" s="17"/>
    </row>
    <row r="1873" spans="1:4" x14ac:dyDescent="0.25">
      <c r="A1873" s="8" t="s">
        <v>47</v>
      </c>
      <c r="B1873" s="33">
        <v>-2</v>
      </c>
      <c r="D1873" s="17"/>
    </row>
    <row r="1874" spans="1:4" x14ac:dyDescent="0.25">
      <c r="A1874" s="8" t="s">
        <v>60</v>
      </c>
      <c r="B1874" s="33">
        <v>-2.5</v>
      </c>
      <c r="D1874" s="17"/>
    </row>
    <row r="1875" spans="1:4" x14ac:dyDescent="0.25">
      <c r="A1875" s="8" t="s">
        <v>52</v>
      </c>
      <c r="B1875" s="33">
        <v>-3.2</v>
      </c>
      <c r="D1875" s="17"/>
    </row>
    <row r="1876" spans="1:4" x14ac:dyDescent="0.25">
      <c r="A1876" s="8" t="s">
        <v>48</v>
      </c>
      <c r="B1876" s="33">
        <v>-3.2</v>
      </c>
      <c r="D1876" s="17"/>
    </row>
    <row r="1877" spans="1:4" x14ac:dyDescent="0.25">
      <c r="A1877" s="8" t="s">
        <v>55</v>
      </c>
      <c r="B1877" s="33">
        <v>-3.9</v>
      </c>
      <c r="D1877" s="17"/>
    </row>
    <row r="1878" spans="1:4" x14ac:dyDescent="0.25">
      <c r="A1878" s="8" t="s">
        <v>148</v>
      </c>
      <c r="B1878" s="33">
        <v>-3.9</v>
      </c>
      <c r="D1878" s="17"/>
    </row>
    <row r="1879" spans="1:4" x14ac:dyDescent="0.25">
      <c r="A1879" s="8" t="s">
        <v>142</v>
      </c>
      <c r="B1879" s="53">
        <v>-3.9</v>
      </c>
      <c r="D1879" s="54"/>
    </row>
    <row r="1880" spans="1:4" x14ac:dyDescent="0.25">
      <c r="A1880" s="8" t="s">
        <v>42</v>
      </c>
      <c r="B1880" s="33">
        <v>-4.0999999999999996</v>
      </c>
      <c r="D1880" s="17"/>
    </row>
    <row r="1881" spans="1:4" x14ac:dyDescent="0.25">
      <c r="A1881" s="8" t="s">
        <v>41</v>
      </c>
      <c r="B1881" s="33">
        <v>-4.5999999999999996</v>
      </c>
      <c r="D1881" s="17"/>
    </row>
    <row r="1882" spans="1:4" x14ac:dyDescent="0.25">
      <c r="A1882" s="8" t="s">
        <v>40</v>
      </c>
      <c r="B1882" s="53">
        <v>-4.9000000000000004</v>
      </c>
      <c r="D1882" s="17"/>
    </row>
    <row r="1883" spans="1:4" x14ac:dyDescent="0.25">
      <c r="A1883" s="8" t="s">
        <v>143</v>
      </c>
      <c r="B1883" s="33">
        <v>-6.6</v>
      </c>
      <c r="C1883" s="19"/>
      <c r="D1883" s="17"/>
    </row>
    <row r="1884" spans="1:4" x14ac:dyDescent="0.25">
      <c r="A1884" s="52"/>
      <c r="B1884" s="55"/>
      <c r="D1884" s="54"/>
    </row>
    <row r="1885" spans="1:4" x14ac:dyDescent="0.25">
      <c r="B1885" s="17"/>
    </row>
    <row r="1886" spans="1:4" x14ac:dyDescent="0.25">
      <c r="B1886" s="17"/>
    </row>
    <row r="1900" spans="1:21" s="2" customFormat="1" ht="5.25" customHeight="1" x14ac:dyDescent="0.2"/>
    <row r="1901" spans="1:21" s="31" customFormat="1" ht="15" customHeight="1" x14ac:dyDescent="0.2">
      <c r="U1901" s="2"/>
    </row>
    <row r="1902" spans="1:21" x14ac:dyDescent="0.25">
      <c r="A1902" s="8" t="s">
        <v>56</v>
      </c>
      <c r="B1902" s="26">
        <v>35.299999999999997</v>
      </c>
    </row>
    <row r="1903" spans="1:21" x14ac:dyDescent="0.25">
      <c r="A1903" s="8" t="s">
        <v>54</v>
      </c>
      <c r="B1903" s="19">
        <v>16.3</v>
      </c>
      <c r="D1903" s="17"/>
      <c r="E1903" s="26"/>
    </row>
    <row r="1904" spans="1:21" x14ac:dyDescent="0.25">
      <c r="A1904" s="8" t="s">
        <v>53</v>
      </c>
      <c r="B1904" s="26">
        <v>9.3000000000000007</v>
      </c>
      <c r="D1904" s="17"/>
      <c r="E1904" s="26"/>
    </row>
    <row r="1905" spans="1:5" x14ac:dyDescent="0.25">
      <c r="A1905" s="8" t="s">
        <v>51</v>
      </c>
      <c r="B1905" s="26">
        <v>9</v>
      </c>
      <c r="D1905" s="17"/>
      <c r="E1905" s="26"/>
    </row>
    <row r="1906" spans="1:5" x14ac:dyDescent="0.25">
      <c r="A1906" s="8" t="s">
        <v>64</v>
      </c>
      <c r="B1906" s="8">
        <v>8.5</v>
      </c>
      <c r="D1906" s="17"/>
      <c r="E1906" s="26"/>
    </row>
    <row r="1907" spans="1:5" x14ac:dyDescent="0.25">
      <c r="A1907" s="8" t="s">
        <v>61</v>
      </c>
      <c r="B1907" s="26">
        <v>7.2</v>
      </c>
      <c r="D1907" s="17"/>
      <c r="E1907" s="26"/>
    </row>
    <row r="1908" spans="1:5" x14ac:dyDescent="0.25">
      <c r="A1908" s="8" t="s">
        <v>66</v>
      </c>
      <c r="B1908" s="26">
        <v>7.1</v>
      </c>
      <c r="D1908" s="17"/>
      <c r="E1908" s="26"/>
    </row>
    <row r="1909" spans="1:5" x14ac:dyDescent="0.25">
      <c r="A1909" s="8" t="s">
        <v>44</v>
      </c>
      <c r="B1909" s="26">
        <v>5.4</v>
      </c>
      <c r="D1909" s="17"/>
      <c r="E1909" s="26"/>
    </row>
    <row r="1910" spans="1:5" x14ac:dyDescent="0.25">
      <c r="A1910" s="8" t="s">
        <v>43</v>
      </c>
      <c r="B1910" s="26">
        <v>5.3</v>
      </c>
      <c r="D1910" s="17"/>
      <c r="E1910" s="26"/>
    </row>
    <row r="1911" spans="1:5" x14ac:dyDescent="0.25">
      <c r="A1911" s="8" t="s">
        <v>57</v>
      </c>
      <c r="B1911" s="26">
        <v>5</v>
      </c>
      <c r="D1911" s="17"/>
      <c r="E1911" s="26"/>
    </row>
    <row r="1912" spans="1:5" x14ac:dyDescent="0.25">
      <c r="A1912" s="8" t="s">
        <v>47</v>
      </c>
      <c r="B1912" s="26">
        <v>4.8</v>
      </c>
      <c r="D1912" s="17"/>
      <c r="E1912" s="26"/>
    </row>
    <row r="1913" spans="1:5" x14ac:dyDescent="0.25">
      <c r="A1913" s="8" t="s">
        <v>58</v>
      </c>
      <c r="B1913" s="26">
        <v>4</v>
      </c>
      <c r="D1913" s="17"/>
      <c r="E1913" s="26"/>
    </row>
    <row r="1914" spans="1:5" x14ac:dyDescent="0.25">
      <c r="A1914" s="8" t="s">
        <v>65</v>
      </c>
      <c r="B1914" s="26">
        <v>3.9</v>
      </c>
      <c r="D1914" s="17"/>
      <c r="E1914" s="26"/>
    </row>
    <row r="1915" spans="1:5" x14ac:dyDescent="0.25">
      <c r="A1915" s="8" t="s">
        <v>45</v>
      </c>
      <c r="B1915" s="26">
        <v>3.6</v>
      </c>
      <c r="D1915" s="17"/>
      <c r="E1915" s="26"/>
    </row>
    <row r="1916" spans="1:5" x14ac:dyDescent="0.25">
      <c r="A1916" s="8" t="s">
        <v>55</v>
      </c>
      <c r="B1916" s="26">
        <v>3.3</v>
      </c>
      <c r="D1916" s="17"/>
      <c r="E1916" s="26"/>
    </row>
    <row r="1917" spans="1:5" x14ac:dyDescent="0.25">
      <c r="A1917" s="8" t="s">
        <v>46</v>
      </c>
      <c r="B1917" s="26">
        <v>3.2</v>
      </c>
      <c r="D1917" s="17"/>
      <c r="E1917" s="26"/>
    </row>
    <row r="1918" spans="1:5" x14ac:dyDescent="0.25">
      <c r="A1918" s="8" t="s">
        <v>63</v>
      </c>
      <c r="B1918" s="26">
        <v>2.1</v>
      </c>
      <c r="D1918" s="17"/>
      <c r="E1918" s="26"/>
    </row>
    <row r="1919" spans="1:5" x14ac:dyDescent="0.25">
      <c r="A1919" s="8" t="s">
        <v>48</v>
      </c>
      <c r="B1919" s="26">
        <v>1.4</v>
      </c>
      <c r="D1919" s="17"/>
      <c r="E1919" s="26"/>
    </row>
    <row r="1920" spans="1:5" x14ac:dyDescent="0.25">
      <c r="A1920" s="8" t="s">
        <v>52</v>
      </c>
      <c r="B1920" s="26">
        <v>1.1000000000000001</v>
      </c>
      <c r="D1920" s="17"/>
      <c r="E1920" s="26"/>
    </row>
    <row r="1921" spans="1:5" x14ac:dyDescent="0.25">
      <c r="A1921" s="8" t="s">
        <v>60</v>
      </c>
      <c r="B1921" s="26">
        <v>1.1000000000000001</v>
      </c>
      <c r="D1921" s="17"/>
      <c r="E1921" s="26"/>
    </row>
    <row r="1922" spans="1:5" x14ac:dyDescent="0.25">
      <c r="A1922" s="8" t="s">
        <v>41</v>
      </c>
      <c r="B1922" s="26">
        <v>1.1000000000000001</v>
      </c>
      <c r="D1922" s="54"/>
      <c r="E1922" s="26"/>
    </row>
    <row r="1923" spans="1:5" x14ac:dyDescent="0.25">
      <c r="A1923" s="8" t="s">
        <v>62</v>
      </c>
      <c r="B1923" s="26">
        <v>0.7</v>
      </c>
      <c r="D1923" s="17"/>
      <c r="E1923" s="56"/>
    </row>
    <row r="1924" spans="1:5" x14ac:dyDescent="0.25">
      <c r="A1924" s="8" t="s">
        <v>59</v>
      </c>
      <c r="B1924" s="26">
        <v>0.6</v>
      </c>
      <c r="D1924" s="17"/>
      <c r="E1924" s="46"/>
    </row>
    <row r="1925" spans="1:5" x14ac:dyDescent="0.25">
      <c r="A1925" s="8" t="s">
        <v>144</v>
      </c>
      <c r="B1925" s="26">
        <v>-0.5</v>
      </c>
      <c r="D1925" s="17"/>
      <c r="E1925" s="56"/>
    </row>
    <row r="1926" spans="1:5" x14ac:dyDescent="0.25">
      <c r="A1926" s="8" t="s">
        <v>50</v>
      </c>
      <c r="B1926" s="26">
        <v>-0.6</v>
      </c>
      <c r="D1926" s="54"/>
      <c r="E1926" s="56"/>
    </row>
    <row r="1927" spans="1:5" x14ac:dyDescent="0.25">
      <c r="A1927" s="8" t="s">
        <v>42</v>
      </c>
      <c r="B1927" s="26">
        <v>-1.2</v>
      </c>
      <c r="D1927" s="17"/>
      <c r="E1927" s="56"/>
    </row>
    <row r="1928" spans="1:5" x14ac:dyDescent="0.25">
      <c r="A1928" s="8" t="s">
        <v>40</v>
      </c>
      <c r="B1928" s="26">
        <v>-2.5</v>
      </c>
      <c r="D1928" s="17"/>
      <c r="E1928" s="56"/>
    </row>
    <row r="1929" spans="1:5" x14ac:dyDescent="0.25">
      <c r="A1929" s="8" t="s">
        <v>142</v>
      </c>
      <c r="B1929" s="26">
        <v>-2.8</v>
      </c>
      <c r="D1929" s="17"/>
      <c r="E1929" s="26"/>
    </row>
    <row r="1930" spans="1:5" x14ac:dyDescent="0.25">
      <c r="A1930" s="8" t="s">
        <v>148</v>
      </c>
      <c r="B1930" s="17">
        <v>-3.3</v>
      </c>
      <c r="D1930" s="17"/>
      <c r="E1930" s="26"/>
    </row>
    <row r="1931" spans="1:5" x14ac:dyDescent="0.25">
      <c r="C1931" s="48"/>
      <c r="D1931" s="48"/>
    </row>
    <row r="1933" spans="1:5" x14ac:dyDescent="0.25">
      <c r="B1933" s="19"/>
    </row>
    <row r="1956" spans="1:4" s="2" customFormat="1" ht="7.5" customHeight="1" x14ac:dyDescent="0.2"/>
    <row r="1958" spans="1:4" x14ac:dyDescent="0.25">
      <c r="A1958" s="8" t="s">
        <v>56</v>
      </c>
      <c r="B1958" s="8">
        <v>1595.1</v>
      </c>
      <c r="D1958" s="18"/>
    </row>
    <row r="1959" spans="1:4" x14ac:dyDescent="0.25">
      <c r="A1959" s="8" t="s">
        <v>41</v>
      </c>
      <c r="B1959" s="19">
        <v>1312</v>
      </c>
      <c r="D1959" s="18"/>
    </row>
    <row r="1960" spans="1:4" x14ac:dyDescent="0.25">
      <c r="A1960" s="8" t="s">
        <v>57</v>
      </c>
      <c r="B1960" s="8">
        <v>507.3</v>
      </c>
      <c r="D1960" s="18"/>
    </row>
    <row r="1961" spans="1:4" x14ac:dyDescent="0.25">
      <c r="A1961" s="8" t="s">
        <v>44</v>
      </c>
      <c r="B1961" s="8">
        <v>377.3</v>
      </c>
      <c r="D1961" s="18"/>
    </row>
    <row r="1962" spans="1:4" x14ac:dyDescent="0.25">
      <c r="A1962" s="8" t="s">
        <v>54</v>
      </c>
      <c r="B1962" s="8">
        <v>239.8</v>
      </c>
      <c r="D1962" s="18"/>
    </row>
    <row r="1963" spans="1:4" x14ac:dyDescent="0.25">
      <c r="A1963" s="8" t="s">
        <v>68</v>
      </c>
      <c r="B1963" s="8">
        <v>235.2</v>
      </c>
      <c r="D1963" s="18"/>
    </row>
    <row r="1964" spans="1:4" x14ac:dyDescent="0.25">
      <c r="A1964" s="8" t="s">
        <v>69</v>
      </c>
      <c r="B1964" s="8">
        <v>201.5</v>
      </c>
      <c r="D1964" s="18"/>
    </row>
    <row r="1965" spans="1:4" x14ac:dyDescent="0.25">
      <c r="A1965" s="8" t="s">
        <v>46</v>
      </c>
      <c r="B1965" s="8">
        <v>138.5</v>
      </c>
      <c r="D1965" s="18"/>
    </row>
    <row r="1966" spans="1:4" x14ac:dyDescent="0.25">
      <c r="A1966" s="8" t="s">
        <v>45</v>
      </c>
      <c r="B1966" s="8">
        <v>138.19999999999999</v>
      </c>
      <c r="D1966" s="18"/>
    </row>
    <row r="1967" spans="1:4" x14ac:dyDescent="0.25">
      <c r="A1967" s="8" t="s">
        <v>59</v>
      </c>
      <c r="B1967" s="8">
        <v>123.6</v>
      </c>
      <c r="D1967" s="18"/>
    </row>
    <row r="1968" spans="1:4" x14ac:dyDescent="0.25">
      <c r="A1968" s="8" t="s">
        <v>60</v>
      </c>
      <c r="B1968" s="19">
        <v>113</v>
      </c>
      <c r="C1968" s="19"/>
      <c r="D1968" s="18"/>
    </row>
    <row r="1969" spans="1:4" x14ac:dyDescent="0.25">
      <c r="A1969" s="8" t="s">
        <v>62</v>
      </c>
      <c r="B1969" s="19">
        <v>112</v>
      </c>
      <c r="C1969" s="19"/>
      <c r="D1969" s="18"/>
    </row>
    <row r="1970" spans="1:4" x14ac:dyDescent="0.25">
      <c r="A1970" s="8" t="s">
        <v>58</v>
      </c>
      <c r="B1970" s="8">
        <v>107.6</v>
      </c>
      <c r="D1970" s="18"/>
    </row>
    <row r="1971" spans="1:4" x14ac:dyDescent="0.25">
      <c r="A1971" s="8" t="s">
        <v>55</v>
      </c>
      <c r="B1971" s="8">
        <v>107.1</v>
      </c>
      <c r="D1971" s="18"/>
    </row>
    <row r="1972" spans="1:4" x14ac:dyDescent="0.25">
      <c r="A1972" s="8" t="s">
        <v>50</v>
      </c>
      <c r="B1972" s="8">
        <v>106.1</v>
      </c>
      <c r="D1972" s="18"/>
    </row>
    <row r="1973" spans="1:4" x14ac:dyDescent="0.25">
      <c r="A1973" s="8" t="s">
        <v>61</v>
      </c>
      <c r="B1973" s="8">
        <v>103.7</v>
      </c>
      <c r="D1973" s="18"/>
    </row>
    <row r="1974" spans="1:4" x14ac:dyDescent="0.25">
      <c r="A1974" s="8" t="s">
        <v>140</v>
      </c>
      <c r="B1974" s="8">
        <v>95.7</v>
      </c>
      <c r="D1974" s="18"/>
    </row>
    <row r="1975" spans="1:4" x14ac:dyDescent="0.25">
      <c r="A1975" s="8" t="s">
        <v>66</v>
      </c>
      <c r="B1975" s="8">
        <v>93.8</v>
      </c>
      <c r="D1975" s="18"/>
    </row>
    <row r="1976" spans="1:4" x14ac:dyDescent="0.25">
      <c r="A1976" s="8" t="s">
        <v>142</v>
      </c>
      <c r="B1976" s="8">
        <v>82.7</v>
      </c>
      <c r="D1976" s="18"/>
    </row>
    <row r="1977" spans="1:4" x14ac:dyDescent="0.25">
      <c r="A1977" s="8" t="s">
        <v>48</v>
      </c>
      <c r="B1977" s="8">
        <v>82.4</v>
      </c>
      <c r="D1977" s="18"/>
    </row>
    <row r="1978" spans="1:4" x14ac:dyDescent="0.25">
      <c r="A1978" s="8" t="s">
        <v>148</v>
      </c>
      <c r="B1978" s="8">
        <v>72.8</v>
      </c>
      <c r="D1978" s="18"/>
    </row>
    <row r="1979" spans="1:4" x14ac:dyDescent="0.25">
      <c r="A1979" s="8" t="s">
        <v>51</v>
      </c>
      <c r="B1979" s="8">
        <v>71.900000000000006</v>
      </c>
      <c r="D1979" s="18"/>
    </row>
    <row r="1980" spans="1:4" x14ac:dyDescent="0.25">
      <c r="A1980" s="8" t="s">
        <v>143</v>
      </c>
      <c r="B1980" s="8">
        <v>63.4</v>
      </c>
      <c r="D1980" s="18"/>
    </row>
    <row r="1981" spans="1:4" x14ac:dyDescent="0.25">
      <c r="A1981" s="8" t="s">
        <v>67</v>
      </c>
      <c r="B1981" s="8">
        <v>44.6</v>
      </c>
      <c r="D1981" s="18"/>
    </row>
    <row r="1982" spans="1:4" x14ac:dyDescent="0.25">
      <c r="A1982" s="8" t="s">
        <v>43</v>
      </c>
      <c r="B1982" s="8">
        <v>30.5</v>
      </c>
      <c r="D1982" s="18"/>
    </row>
    <row r="1983" spans="1:4" x14ac:dyDescent="0.25">
      <c r="A1983" s="8" t="s">
        <v>40</v>
      </c>
      <c r="B1983" s="8">
        <v>30.2</v>
      </c>
      <c r="D1983" s="18"/>
    </row>
    <row r="1984" spans="1:4" x14ac:dyDescent="0.25">
      <c r="A1984" s="8" t="s">
        <v>64</v>
      </c>
      <c r="B1984" s="8">
        <v>25.2</v>
      </c>
      <c r="D1984" s="18"/>
    </row>
    <row r="1985" spans="1:2" x14ac:dyDescent="0.25">
      <c r="A1985" s="8" t="s">
        <v>63</v>
      </c>
      <c r="B1985" s="8">
        <v>18.2</v>
      </c>
    </row>
    <row r="2007" spans="1:4" s="2" customFormat="1" ht="5.25" customHeight="1" x14ac:dyDescent="0.2"/>
    <row r="2009" spans="1:4" x14ac:dyDescent="0.25">
      <c r="A2009" s="8" t="s">
        <v>51</v>
      </c>
      <c r="B2009" s="19">
        <v>20</v>
      </c>
      <c r="C2009" s="19">
        <v>20</v>
      </c>
      <c r="D2009" s="70"/>
    </row>
    <row r="2010" spans="1:4" x14ac:dyDescent="0.25">
      <c r="A2010" s="8" t="s">
        <v>50</v>
      </c>
      <c r="B2010" s="8">
        <v>17.7</v>
      </c>
      <c r="C2010" s="8">
        <v>17.7</v>
      </c>
      <c r="D2010" s="70"/>
    </row>
    <row r="2011" spans="1:4" x14ac:dyDescent="0.25">
      <c r="A2011" s="8" t="s">
        <v>64</v>
      </c>
      <c r="B2011" s="8">
        <v>17.7</v>
      </c>
      <c r="C2011" s="8">
        <v>17.7</v>
      </c>
      <c r="D2011" s="70"/>
    </row>
    <row r="2012" spans="1:4" outlineLevel="1" x14ac:dyDescent="0.25">
      <c r="A2012" s="8" t="s">
        <v>41</v>
      </c>
      <c r="B2012" s="19">
        <v>16.899999999999999</v>
      </c>
      <c r="C2012" s="19">
        <v>16.899999999999999</v>
      </c>
      <c r="D2012" s="70"/>
    </row>
    <row r="2013" spans="1:4" x14ac:dyDescent="0.25">
      <c r="A2013" s="8" t="s">
        <v>44</v>
      </c>
      <c r="B2013" s="19">
        <v>16.8</v>
      </c>
      <c r="C2013" s="19">
        <v>16.8</v>
      </c>
      <c r="D2013" s="70"/>
    </row>
    <row r="2014" spans="1:4" x14ac:dyDescent="0.25">
      <c r="A2014" s="8" t="s">
        <v>141</v>
      </c>
      <c r="B2014" s="8">
        <v>16.399999999999999</v>
      </c>
      <c r="C2014" s="8">
        <v>16.399999999999999</v>
      </c>
      <c r="D2014" s="70"/>
    </row>
    <row r="2015" spans="1:4" x14ac:dyDescent="0.25">
      <c r="A2015" s="8" t="s">
        <v>46</v>
      </c>
      <c r="B2015" s="8">
        <v>16.2</v>
      </c>
      <c r="C2015" s="8">
        <v>16.2</v>
      </c>
      <c r="D2015" s="70"/>
    </row>
    <row r="2016" spans="1:4" x14ac:dyDescent="0.25">
      <c r="A2016" s="8" t="s">
        <v>140</v>
      </c>
      <c r="B2016" s="19">
        <v>16</v>
      </c>
      <c r="C2016" s="19">
        <v>16</v>
      </c>
      <c r="D2016" s="70"/>
    </row>
    <row r="2017" spans="1:4" x14ac:dyDescent="0.25">
      <c r="A2017" s="8" t="s">
        <v>54</v>
      </c>
      <c r="B2017" s="19">
        <v>16</v>
      </c>
      <c r="C2017" s="19">
        <v>16</v>
      </c>
      <c r="D2017" s="70"/>
    </row>
    <row r="2018" spans="1:4" x14ac:dyDescent="0.25">
      <c r="A2018" s="8" t="s">
        <v>3</v>
      </c>
      <c r="B2018" s="19">
        <v>16</v>
      </c>
      <c r="C2018" s="19">
        <v>16</v>
      </c>
      <c r="D2018" s="70"/>
    </row>
    <row r="2019" spans="1:4" x14ac:dyDescent="0.25">
      <c r="A2019" s="8" t="s">
        <v>45</v>
      </c>
      <c r="B2019" s="19">
        <v>16.100000000000001</v>
      </c>
      <c r="C2019" s="19">
        <v>16.100000000000001</v>
      </c>
      <c r="D2019" s="70"/>
    </row>
    <row r="2020" spans="1:4" x14ac:dyDescent="0.25">
      <c r="A2020" s="8" t="s">
        <v>63</v>
      </c>
      <c r="B2020" s="19">
        <v>15.6</v>
      </c>
      <c r="C2020" s="19">
        <v>15.6</v>
      </c>
      <c r="D2020" s="70"/>
    </row>
    <row r="2021" spans="1:4" x14ac:dyDescent="0.25">
      <c r="A2021" s="8" t="s">
        <v>62</v>
      </c>
      <c r="B2021" s="19">
        <v>15.9</v>
      </c>
      <c r="C2021" s="19">
        <v>15.9</v>
      </c>
      <c r="D2021" s="70"/>
    </row>
    <row r="2022" spans="1:4" x14ac:dyDescent="0.25">
      <c r="A2022" s="8" t="s">
        <v>57</v>
      </c>
      <c r="B2022" s="8">
        <v>15.5</v>
      </c>
      <c r="C2022" s="8">
        <v>15.5</v>
      </c>
      <c r="D2022" s="70"/>
    </row>
    <row r="2023" spans="1:4" x14ac:dyDescent="0.25">
      <c r="A2023" s="8" t="s">
        <v>142</v>
      </c>
      <c r="B2023" s="8">
        <v>15.8</v>
      </c>
      <c r="C2023" s="8">
        <v>15.8</v>
      </c>
      <c r="D2023" s="70"/>
    </row>
    <row r="2024" spans="1:4" x14ac:dyDescent="0.25">
      <c r="A2024" s="8" t="s">
        <v>59</v>
      </c>
      <c r="B2024" s="8">
        <v>15.5</v>
      </c>
      <c r="C2024" s="8">
        <v>15.5</v>
      </c>
      <c r="D2024" s="70"/>
    </row>
    <row r="2025" spans="1:4" x14ac:dyDescent="0.25">
      <c r="A2025" s="8" t="s">
        <v>61</v>
      </c>
      <c r="B2025" s="8">
        <v>15.1</v>
      </c>
      <c r="C2025" s="8">
        <v>15.1</v>
      </c>
      <c r="D2025" s="70"/>
    </row>
    <row r="2026" spans="1:4" x14ac:dyDescent="0.25">
      <c r="A2026" s="8" t="s">
        <v>67</v>
      </c>
      <c r="B2026" s="8">
        <v>15.1</v>
      </c>
      <c r="C2026" s="8">
        <v>15.1</v>
      </c>
      <c r="D2026" s="70"/>
    </row>
    <row r="2027" spans="1:4" x14ac:dyDescent="0.25">
      <c r="A2027" s="8" t="s">
        <v>66</v>
      </c>
      <c r="B2027" s="8">
        <v>14.3</v>
      </c>
      <c r="C2027" s="8">
        <v>14.3</v>
      </c>
      <c r="D2027" s="70"/>
    </row>
    <row r="2028" spans="1:4" x14ac:dyDescent="0.25">
      <c r="A2028" s="8" t="s">
        <v>55</v>
      </c>
      <c r="B2028" s="8">
        <v>14.6</v>
      </c>
      <c r="C2028" s="8">
        <v>14.6</v>
      </c>
      <c r="D2028" s="70"/>
    </row>
    <row r="2029" spans="1:4" x14ac:dyDescent="0.25">
      <c r="A2029" s="8" t="s">
        <v>58</v>
      </c>
      <c r="B2029" s="8">
        <v>14.4</v>
      </c>
      <c r="C2029" s="8">
        <v>14.4</v>
      </c>
      <c r="D2029" s="70"/>
    </row>
    <row r="2030" spans="1:4" x14ac:dyDescent="0.25">
      <c r="A2030" s="8" t="s">
        <v>143</v>
      </c>
      <c r="B2030" s="8">
        <v>14.4</v>
      </c>
      <c r="C2030" s="8">
        <v>14.4</v>
      </c>
      <c r="D2030" s="70"/>
    </row>
    <row r="2031" spans="1:4" x14ac:dyDescent="0.25">
      <c r="A2031" s="8" t="s">
        <v>148</v>
      </c>
      <c r="B2031" s="8">
        <v>14.2</v>
      </c>
      <c r="C2031" s="8">
        <v>14.2</v>
      </c>
      <c r="D2031" s="70"/>
    </row>
    <row r="2032" spans="1:4" x14ac:dyDescent="0.25">
      <c r="A2032" s="8" t="s">
        <v>48</v>
      </c>
      <c r="B2032" s="8">
        <v>14.1</v>
      </c>
      <c r="C2032" s="8">
        <v>14.1</v>
      </c>
      <c r="D2032" s="70"/>
    </row>
    <row r="2033" spans="1:4" x14ac:dyDescent="0.25">
      <c r="A2033" s="8" t="s">
        <v>68</v>
      </c>
      <c r="B2033" s="8">
        <v>13.8</v>
      </c>
      <c r="C2033" s="8">
        <v>13.8</v>
      </c>
      <c r="D2033" s="70"/>
    </row>
    <row r="2034" spans="1:4" x14ac:dyDescent="0.25">
      <c r="A2034" s="8" t="s">
        <v>60</v>
      </c>
      <c r="B2034" s="8">
        <v>13.4</v>
      </c>
      <c r="C2034" s="8">
        <v>13.4</v>
      </c>
      <c r="D2034" s="70"/>
    </row>
    <row r="2035" spans="1:4" x14ac:dyDescent="0.25">
      <c r="A2035" s="8" t="s">
        <v>56</v>
      </c>
      <c r="B2035" s="8">
        <v>13.4</v>
      </c>
      <c r="C2035" s="8">
        <v>13.4</v>
      </c>
      <c r="D2035" s="70"/>
    </row>
    <row r="2036" spans="1:4" x14ac:dyDescent="0.25">
      <c r="A2036" s="8" t="s">
        <v>69</v>
      </c>
      <c r="B2036" s="19">
        <v>12.9</v>
      </c>
      <c r="C2036" s="19">
        <v>12.9</v>
      </c>
      <c r="D2036" s="70"/>
    </row>
    <row r="2037" spans="1:4" x14ac:dyDescent="0.25">
      <c r="D2037" s="56"/>
    </row>
    <row r="2057" s="2" customFormat="1" ht="5.25" customHeight="1" x14ac:dyDescent="0.2"/>
  </sheetData>
  <sortState xmlns:xlrd2="http://schemas.microsoft.com/office/spreadsheetml/2017/richdata2" ref="A2009:B2036">
    <sortCondition descending="1" ref="B2009:B2036"/>
  </sortState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horizontalDpi="4294967293" r:id="rId1"/>
  <headerFooter alignWithMargins="0"/>
  <ignoredErrors>
    <ignoredError sqref="E704:E724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9"/>
  <sheetViews>
    <sheetView workbookViewId="0">
      <selection sqref="A1:B28"/>
    </sheetView>
  </sheetViews>
  <sheetFormatPr defaultRowHeight="13.2" x14ac:dyDescent="0.25"/>
  <sheetData>
    <row r="1" spans="1:3" x14ac:dyDescent="0.25">
      <c r="A1" s="1" t="s">
        <v>51</v>
      </c>
      <c r="B1" s="9">
        <v>21.9</v>
      </c>
      <c r="C1" s="21"/>
    </row>
    <row r="2" spans="1:3" x14ac:dyDescent="0.25">
      <c r="A2" s="1" t="s">
        <v>50</v>
      </c>
      <c r="B2" s="9">
        <v>18.600000000000001</v>
      </c>
    </row>
    <row r="3" spans="1:3" x14ac:dyDescent="0.25">
      <c r="A3" s="1" t="s">
        <v>65</v>
      </c>
      <c r="B3" s="9">
        <v>17.600000000000001</v>
      </c>
      <c r="C3" s="21"/>
    </row>
    <row r="4" spans="1:3" x14ac:dyDescent="0.25">
      <c r="A4" s="1" t="s">
        <v>46</v>
      </c>
      <c r="B4" s="9">
        <v>17.399999999999999</v>
      </c>
    </row>
    <row r="5" spans="1:3" x14ac:dyDescent="0.25">
      <c r="A5" s="1" t="s">
        <v>57</v>
      </c>
      <c r="B5" s="9">
        <v>17.2</v>
      </c>
      <c r="C5" s="21"/>
    </row>
    <row r="6" spans="1:3" x14ac:dyDescent="0.25">
      <c r="A6" s="1" t="s">
        <v>54</v>
      </c>
      <c r="B6" s="9">
        <v>17</v>
      </c>
    </row>
    <row r="7" spans="1:3" x14ac:dyDescent="0.25">
      <c r="A7" s="1" t="s">
        <v>44</v>
      </c>
      <c r="B7" s="9">
        <v>17</v>
      </c>
    </row>
    <row r="8" spans="1:3" x14ac:dyDescent="0.25">
      <c r="A8" s="1" t="s">
        <v>64</v>
      </c>
      <c r="B8" s="9">
        <v>16.899999999999999</v>
      </c>
      <c r="C8" s="21"/>
    </row>
    <row r="9" spans="1:3" x14ac:dyDescent="0.25">
      <c r="A9" s="1" t="s">
        <v>140</v>
      </c>
      <c r="B9" s="9">
        <v>16.399999999999999</v>
      </c>
    </row>
    <row r="10" spans="1:3" x14ac:dyDescent="0.25">
      <c r="A10" s="1" t="s">
        <v>63</v>
      </c>
      <c r="B10" s="9">
        <v>16.399999999999999</v>
      </c>
    </row>
    <row r="11" spans="1:3" x14ac:dyDescent="0.25">
      <c r="A11" s="1" t="s">
        <v>41</v>
      </c>
      <c r="B11" s="9">
        <v>16.100000000000001</v>
      </c>
    </row>
    <row r="12" spans="1:3" x14ac:dyDescent="0.25">
      <c r="A12" s="1" t="s">
        <v>142</v>
      </c>
      <c r="B12" s="9">
        <v>15.7</v>
      </c>
    </row>
    <row r="13" spans="1:3" x14ac:dyDescent="0.25">
      <c r="A13" s="1" t="s">
        <v>141</v>
      </c>
      <c r="B13" s="9">
        <v>15.7</v>
      </c>
    </row>
    <row r="14" spans="1:3" x14ac:dyDescent="0.25">
      <c r="A14" s="1" t="s">
        <v>62</v>
      </c>
      <c r="B14" s="9">
        <v>15.4</v>
      </c>
      <c r="C14" s="21"/>
    </row>
    <row r="15" spans="1:3" x14ac:dyDescent="0.25">
      <c r="A15" s="1" t="s">
        <v>66</v>
      </c>
      <c r="B15" s="9">
        <v>15.2</v>
      </c>
      <c r="C15" s="21"/>
    </row>
    <row r="16" spans="1:3" x14ac:dyDescent="0.25">
      <c r="A16" s="1" t="s">
        <v>59</v>
      </c>
      <c r="B16" s="9">
        <v>15</v>
      </c>
    </row>
    <row r="17" spans="1:3" x14ac:dyDescent="0.25">
      <c r="A17" s="1" t="s">
        <v>60</v>
      </c>
      <c r="B17" s="9">
        <v>14.8</v>
      </c>
      <c r="C17" s="21"/>
    </row>
    <row r="18" spans="1:3" x14ac:dyDescent="0.25">
      <c r="A18" s="1" t="s">
        <v>45</v>
      </c>
      <c r="B18" s="9">
        <v>14.8</v>
      </c>
    </row>
    <row r="19" spans="1:3" x14ac:dyDescent="0.25">
      <c r="A19" s="1" t="s">
        <v>67</v>
      </c>
      <c r="B19" s="9">
        <v>14.7</v>
      </c>
    </row>
    <row r="20" spans="1:3" x14ac:dyDescent="0.25">
      <c r="A20" s="1" t="s">
        <v>48</v>
      </c>
      <c r="B20" s="9">
        <v>14.7</v>
      </c>
      <c r="C20" s="21"/>
    </row>
    <row r="21" spans="1:3" x14ac:dyDescent="0.25">
      <c r="A21" s="1" t="s">
        <v>56</v>
      </c>
      <c r="B21" s="9">
        <v>14.6</v>
      </c>
    </row>
    <row r="22" spans="1:3" x14ac:dyDescent="0.25">
      <c r="A22" s="1" t="s">
        <v>61</v>
      </c>
      <c r="B22" s="9">
        <v>14.5</v>
      </c>
      <c r="C22" s="21"/>
    </row>
    <row r="23" spans="1:3" x14ac:dyDescent="0.25">
      <c r="A23" s="1" t="s">
        <v>58</v>
      </c>
      <c r="B23" s="9">
        <v>14.4</v>
      </c>
    </row>
    <row r="24" spans="1:3" x14ac:dyDescent="0.25">
      <c r="A24" s="1" t="s">
        <v>55</v>
      </c>
      <c r="B24" s="9">
        <v>14.4</v>
      </c>
    </row>
    <row r="25" spans="1:3" x14ac:dyDescent="0.25">
      <c r="A25" s="1" t="s">
        <v>3</v>
      </c>
      <c r="B25" s="9">
        <v>14.4</v>
      </c>
    </row>
    <row r="26" spans="1:3" x14ac:dyDescent="0.25">
      <c r="A26" s="1" t="s">
        <v>69</v>
      </c>
      <c r="B26" s="9">
        <v>14</v>
      </c>
      <c r="C26" s="21"/>
    </row>
    <row r="27" spans="1:3" x14ac:dyDescent="0.25">
      <c r="A27" s="1" t="s">
        <v>143</v>
      </c>
      <c r="B27" s="1">
        <v>13.6</v>
      </c>
      <c r="C27" s="21"/>
    </row>
    <row r="28" spans="1:3" x14ac:dyDescent="0.25">
      <c r="A28" s="1" t="s">
        <v>68</v>
      </c>
      <c r="B28" s="9">
        <v>13.1</v>
      </c>
    </row>
    <row r="29" spans="1:3" x14ac:dyDescent="0.25">
      <c r="A29" s="1"/>
      <c r="B29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8"/>
  <sheetViews>
    <sheetView workbookViewId="0">
      <selection sqref="A1:B28"/>
    </sheetView>
  </sheetViews>
  <sheetFormatPr defaultRowHeight="13.2" x14ac:dyDescent="0.25"/>
  <sheetData>
    <row r="1" spans="1:2" x14ac:dyDescent="0.25">
      <c r="A1" s="1" t="s">
        <v>54</v>
      </c>
      <c r="B1" s="10">
        <v>23.2</v>
      </c>
    </row>
    <row r="2" spans="1:2" x14ac:dyDescent="0.25">
      <c r="A2" s="1" t="s">
        <v>52</v>
      </c>
      <c r="B2" s="1">
        <v>18.2</v>
      </c>
    </row>
    <row r="3" spans="1:2" x14ac:dyDescent="0.25">
      <c r="A3" s="1" t="s">
        <v>56</v>
      </c>
      <c r="B3" s="1">
        <v>9.5</v>
      </c>
    </row>
    <row r="4" spans="1:2" x14ac:dyDescent="0.25">
      <c r="A4" s="1" t="s">
        <v>64</v>
      </c>
      <c r="B4" s="10">
        <v>9.3000000000000007</v>
      </c>
    </row>
    <row r="5" spans="1:2" x14ac:dyDescent="0.25">
      <c r="A5" s="1" t="s">
        <v>58</v>
      </c>
      <c r="B5" s="10">
        <v>6.6</v>
      </c>
    </row>
    <row r="6" spans="1:2" x14ac:dyDescent="0.25">
      <c r="A6" s="1" t="s">
        <v>65</v>
      </c>
      <c r="B6" s="10">
        <v>6.3</v>
      </c>
    </row>
    <row r="7" spans="1:2" x14ac:dyDescent="0.25">
      <c r="A7" s="1" t="s">
        <v>63</v>
      </c>
      <c r="B7" s="10">
        <v>4.5</v>
      </c>
    </row>
    <row r="8" spans="1:2" x14ac:dyDescent="0.25">
      <c r="A8" s="1" t="s">
        <v>46</v>
      </c>
      <c r="B8" s="10">
        <v>4.4000000000000004</v>
      </c>
    </row>
    <row r="9" spans="1:2" x14ac:dyDescent="0.25">
      <c r="A9" s="1" t="s">
        <v>50</v>
      </c>
      <c r="B9" s="10">
        <v>4.2</v>
      </c>
    </row>
    <row r="10" spans="1:2" x14ac:dyDescent="0.25">
      <c r="A10" s="1" t="s">
        <v>44</v>
      </c>
      <c r="B10" s="10">
        <v>3.8</v>
      </c>
    </row>
    <row r="11" spans="1:2" x14ac:dyDescent="0.25">
      <c r="A11" s="1" t="s">
        <v>47</v>
      </c>
      <c r="B11" s="10">
        <v>3.2</v>
      </c>
    </row>
    <row r="12" spans="1:2" x14ac:dyDescent="0.25">
      <c r="A12" s="1" t="s">
        <v>57</v>
      </c>
      <c r="B12" s="9">
        <v>3</v>
      </c>
    </row>
    <row r="13" spans="1:2" x14ac:dyDescent="0.25">
      <c r="A13" s="1" t="s">
        <v>51</v>
      </c>
      <c r="B13" s="10">
        <v>2.8</v>
      </c>
    </row>
    <row r="14" spans="1:2" x14ac:dyDescent="0.25">
      <c r="A14" s="1" t="s">
        <v>61</v>
      </c>
      <c r="B14" s="10">
        <v>1.1000000000000001</v>
      </c>
    </row>
    <row r="15" spans="1:2" x14ac:dyDescent="0.25">
      <c r="A15" s="1" t="s">
        <v>62</v>
      </c>
      <c r="B15" s="10">
        <v>0.9</v>
      </c>
    </row>
    <row r="16" spans="1:2" x14ac:dyDescent="0.25">
      <c r="A16" s="1" t="s">
        <v>45</v>
      </c>
      <c r="B16" s="10">
        <v>-0.4</v>
      </c>
    </row>
    <row r="17" spans="1:2" x14ac:dyDescent="0.25">
      <c r="A17" s="1" t="s">
        <v>59</v>
      </c>
      <c r="B17" s="10">
        <v>-1</v>
      </c>
    </row>
    <row r="18" spans="1:2" x14ac:dyDescent="0.25">
      <c r="A18" s="1" t="s">
        <v>55</v>
      </c>
      <c r="B18" s="10">
        <v>-3</v>
      </c>
    </row>
    <row r="19" spans="1:2" x14ac:dyDescent="0.25">
      <c r="A19" s="1" t="s">
        <v>43</v>
      </c>
      <c r="B19" s="20">
        <v>-3.3</v>
      </c>
    </row>
    <row r="20" spans="1:2" x14ac:dyDescent="0.25">
      <c r="A20" s="16" t="s">
        <v>145</v>
      </c>
      <c r="B20" s="10">
        <v>-3.9</v>
      </c>
    </row>
    <row r="21" spans="1:2" x14ac:dyDescent="0.25">
      <c r="A21" s="1" t="s">
        <v>49</v>
      </c>
      <c r="B21" s="10">
        <v>-4.7</v>
      </c>
    </row>
    <row r="22" spans="1:2" x14ac:dyDescent="0.25">
      <c r="A22" s="16" t="s">
        <v>143</v>
      </c>
      <c r="B22" s="10">
        <v>-5.4</v>
      </c>
    </row>
    <row r="23" spans="1:2" x14ac:dyDescent="0.25">
      <c r="A23" s="1" t="s">
        <v>60</v>
      </c>
      <c r="B23" s="10">
        <v>-5.7</v>
      </c>
    </row>
    <row r="24" spans="1:2" x14ac:dyDescent="0.25">
      <c r="A24" s="1" t="s">
        <v>48</v>
      </c>
      <c r="B24" s="10">
        <v>-6.3</v>
      </c>
    </row>
    <row r="25" spans="1:2" x14ac:dyDescent="0.25">
      <c r="A25" s="1" t="s">
        <v>53</v>
      </c>
      <c r="B25" s="10">
        <v>-9.1</v>
      </c>
    </row>
    <row r="26" spans="1:2" x14ac:dyDescent="0.25">
      <c r="A26" s="1" t="s">
        <v>42</v>
      </c>
      <c r="B26" s="10">
        <v>-9.6</v>
      </c>
    </row>
    <row r="27" spans="1:2" x14ac:dyDescent="0.25">
      <c r="A27" s="1" t="s">
        <v>40</v>
      </c>
      <c r="B27" s="10">
        <v>-11.1</v>
      </c>
    </row>
    <row r="28" spans="1:2" x14ac:dyDescent="0.25">
      <c r="A28" s="1" t="s">
        <v>41</v>
      </c>
      <c r="B28" s="10">
        <v>-21.5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iedzivotaji</vt:lpstr>
      <vt:lpstr>Sheet1</vt:lpstr>
      <vt:lpstr>Sheet2</vt:lpstr>
    </vt:vector>
  </TitlesOfParts>
  <Company>lpd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Inga Leimane</cp:lastModifiedBy>
  <cp:lastPrinted>2010-12-07T08:20:45Z</cp:lastPrinted>
  <dcterms:created xsi:type="dcterms:W3CDTF">2005-09-23T08:22:05Z</dcterms:created>
  <dcterms:modified xsi:type="dcterms:W3CDTF">2023-09-20T11:36:35Z</dcterms:modified>
</cp:coreProperties>
</file>